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hidePivotFieldList="1" defaultThemeVersion="124226"/>
  <bookViews>
    <workbookView xWindow="120" yWindow="105" windowWidth="19020" windowHeight="11580"/>
  </bookViews>
  <sheets>
    <sheet name="Нормы" sheetId="1" r:id="rId1"/>
    <sheet name="Суммарно" sheetId="5" r:id="rId2"/>
    <sheet name="Лист1" sheetId="6" r:id="rId3"/>
  </sheets>
  <calcPr calcId="144525"/>
  <pivotCaches>
    <pivotCache cacheId="25" r:id="rId4"/>
  </pivotCaches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C21" i="6" l="1"/>
  <c r="H35" i="1" l="1"/>
  <c r="K35" i="1" l="1"/>
  <c r="H70" i="1"/>
  <c r="H15" i="1"/>
  <c r="H16" i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/>
  <c r="B33" i="1" s="1"/>
  <c r="B48" i="1"/>
  <c r="B49" i="1" s="1"/>
  <c r="B50" i="1" s="1"/>
  <c r="B51" i="1" s="1"/>
  <c r="B52" i="1" s="1"/>
  <c r="B53" i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/>
  <c r="B65" i="1" s="1"/>
  <c r="B66" i="1" s="1"/>
  <c r="B67" i="1" s="1"/>
  <c r="B68" i="1" s="1"/>
  <c r="B69" i="1" s="1"/>
  <c r="B70" i="1" s="1"/>
  <c r="B71" i="1" s="1"/>
  <c r="H24" i="1"/>
  <c r="H60" i="1"/>
  <c r="H61" i="1"/>
  <c r="H62" i="1"/>
  <c r="H63" i="1"/>
  <c r="H28" i="1"/>
  <c r="H29" i="1"/>
  <c r="H30" i="1"/>
  <c r="H17" i="1"/>
  <c r="H4" i="1"/>
  <c r="H5" i="1"/>
  <c r="H6" i="1"/>
  <c r="H7" i="1"/>
  <c r="H8" i="1"/>
  <c r="H9" i="1"/>
  <c r="H10" i="1"/>
  <c r="H11" i="1"/>
  <c r="H12" i="1"/>
  <c r="H13" i="1"/>
  <c r="H14" i="1"/>
  <c r="H18" i="1"/>
  <c r="H19" i="1"/>
  <c r="H20" i="1"/>
  <c r="H21" i="1"/>
  <c r="H22" i="1"/>
  <c r="H23" i="1"/>
  <c r="H25" i="1"/>
  <c r="H26" i="1"/>
  <c r="H27" i="1"/>
  <c r="H31" i="1"/>
  <c r="H32" i="1"/>
  <c r="H33" i="1"/>
  <c r="H34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4" i="1"/>
  <c r="H65" i="1"/>
  <c r="H66" i="1"/>
  <c r="H67" i="1"/>
  <c r="H68" i="1"/>
  <c r="H69" i="1"/>
  <c r="H71" i="1"/>
  <c r="N72" i="1"/>
  <c r="N74" i="1"/>
  <c r="H3" i="1"/>
  <c r="N73" i="1"/>
  <c r="K10" i="1"/>
  <c r="K32" i="1"/>
  <c r="L32" i="1" s="1"/>
  <c r="K46" i="1"/>
  <c r="L46" i="1" s="1"/>
  <c r="K11" i="1"/>
  <c r="L11" i="1" s="1"/>
  <c r="K25" i="1"/>
  <c r="K51" i="1"/>
  <c r="L51" i="1" s="1"/>
  <c r="K39" i="1"/>
  <c r="K34" i="1"/>
  <c r="K3" i="1" l="1"/>
  <c r="L3" i="1" s="1"/>
  <c r="K68" i="1"/>
  <c r="L10" i="1"/>
  <c r="O10" i="1" s="1"/>
  <c r="K67" i="1"/>
  <c r="K59" i="1"/>
  <c r="K55" i="1"/>
  <c r="L55" i="1" s="1"/>
  <c r="K47" i="1"/>
  <c r="K43" i="1"/>
  <c r="M34" i="1"/>
  <c r="L34" i="1"/>
  <c r="O34" i="1" s="1"/>
  <c r="K66" i="1"/>
  <c r="K58" i="1"/>
  <c r="L58" i="1" s="1"/>
  <c r="K54" i="1"/>
  <c r="L54" i="1" s="1"/>
  <c r="K33" i="1"/>
  <c r="L33" i="1" s="1"/>
  <c r="K26" i="1"/>
  <c r="K21" i="1"/>
  <c r="L21" i="1" s="1"/>
  <c r="K7" i="1"/>
  <c r="K24" i="1"/>
  <c r="L24" i="1" s="1"/>
  <c r="K15" i="1"/>
  <c r="L15" i="1" s="1"/>
  <c r="L39" i="1"/>
  <c r="O39" i="1" s="1"/>
  <c r="K53" i="1"/>
  <c r="K45" i="1"/>
  <c r="K41" i="1"/>
  <c r="K37" i="1"/>
  <c r="K20" i="1"/>
  <c r="L20" i="1" s="1"/>
  <c r="K14" i="1"/>
  <c r="K6" i="1"/>
  <c r="L6" i="1" s="1"/>
  <c r="K62" i="1"/>
  <c r="L62" i="1" s="1"/>
  <c r="K57" i="1"/>
  <c r="K56" i="1"/>
  <c r="K52" i="1"/>
  <c r="L52" i="1" s="1"/>
  <c r="K44" i="1"/>
  <c r="K36" i="1"/>
  <c r="K31" i="1"/>
  <c r="L31" i="1" s="1"/>
  <c r="K23" i="1"/>
  <c r="K13" i="1"/>
  <c r="L13" i="1" s="1"/>
  <c r="K5" i="1"/>
  <c r="L5" i="1" s="1"/>
  <c r="K61" i="1"/>
  <c r="K64" i="1"/>
  <c r="K48" i="1"/>
  <c r="L25" i="1"/>
  <c r="K22" i="1"/>
  <c r="L22" i="1" s="1"/>
  <c r="M22" i="1" s="1"/>
  <c r="K19" i="1"/>
  <c r="K12" i="1"/>
  <c r="L12" i="1" s="1"/>
  <c r="K8" i="1"/>
  <c r="K4" i="1"/>
  <c r="L4" i="1" s="1"/>
  <c r="K60" i="1"/>
  <c r="K16" i="1"/>
  <c r="L35" i="1"/>
  <c r="O11" i="1"/>
  <c r="M33" i="1"/>
  <c r="O33" i="1"/>
  <c r="O22" i="1"/>
  <c r="M12" i="1"/>
  <c r="O12" i="1"/>
  <c r="O4" i="1"/>
  <c r="M51" i="1"/>
  <c r="O51" i="1"/>
  <c r="M3" i="1"/>
  <c r="O3" i="1"/>
  <c r="M21" i="1"/>
  <c r="O21" i="1"/>
  <c r="O32" i="1"/>
  <c r="M20" i="1"/>
  <c r="O20" i="1"/>
  <c r="M6" i="1"/>
  <c r="O6" i="1"/>
  <c r="M55" i="1"/>
  <c r="O55" i="1"/>
  <c r="K71" i="1"/>
  <c r="L71" i="1" s="1"/>
  <c r="K17" i="1"/>
  <c r="L17" i="1" s="1"/>
  <c r="B34" i="1"/>
  <c r="K40" i="1"/>
  <c r="L40" i="1" s="1"/>
  <c r="K42" i="1"/>
  <c r="L42" i="1" s="1"/>
  <c r="M39" i="1"/>
  <c r="M25" i="1"/>
  <c r="M10" i="1"/>
  <c r="K65" i="1"/>
  <c r="L65" i="1" s="1"/>
  <c r="K70" i="1"/>
  <c r="L70" i="1" s="1"/>
  <c r="K27" i="1"/>
  <c r="L27" i="1" s="1"/>
  <c r="K30" i="1"/>
  <c r="L30" i="1" s="1"/>
  <c r="M11" i="1"/>
  <c r="K18" i="1"/>
  <c r="L18" i="1" s="1"/>
  <c r="K50" i="1"/>
  <c r="L50" i="1" s="1"/>
  <c r="K69" i="1"/>
  <c r="L69" i="1" s="1"/>
  <c r="K49" i="1"/>
  <c r="L49" i="1" s="1"/>
  <c r="K9" i="1"/>
  <c r="L9" i="1" s="1"/>
  <c r="K29" i="1"/>
  <c r="L29" i="1" s="1"/>
  <c r="K28" i="1"/>
  <c r="L28" i="1" s="1"/>
  <c r="K63" i="1"/>
  <c r="L63" i="1" s="1"/>
  <c r="K38" i="1"/>
  <c r="L38" i="1" s="1"/>
  <c r="O25" i="1" l="1"/>
  <c r="M4" i="1"/>
  <c r="O35" i="1"/>
  <c r="L64" i="1"/>
  <c r="L14" i="1"/>
  <c r="L41" i="1"/>
  <c r="L53" i="1"/>
  <c r="L66" i="1"/>
  <c r="L43" i="1"/>
  <c r="L67" i="1"/>
  <c r="M35" i="1"/>
  <c r="L60" i="1"/>
  <c r="O60" i="1" s="1"/>
  <c r="L8" i="1"/>
  <c r="O8" i="1" s="1"/>
  <c r="L19" i="1"/>
  <c r="O19" i="1" s="1"/>
  <c r="L44" i="1"/>
  <c r="O44" i="1" s="1"/>
  <c r="L56" i="1"/>
  <c r="O56" i="1" s="1"/>
  <c r="L7" i="1"/>
  <c r="O7" i="1" s="1"/>
  <c r="L68" i="1"/>
  <c r="O68" i="1" s="1"/>
  <c r="L48" i="1"/>
  <c r="O48" i="1" s="1"/>
  <c r="L61" i="1"/>
  <c r="O61" i="1" s="1"/>
  <c r="L37" i="1"/>
  <c r="O37" i="1" s="1"/>
  <c r="L45" i="1"/>
  <c r="M45" i="1" s="1"/>
  <c r="L26" i="1"/>
  <c r="O26" i="1" s="1"/>
  <c r="L47" i="1"/>
  <c r="M47" i="1" s="1"/>
  <c r="L59" i="1"/>
  <c r="O59" i="1" s="1"/>
  <c r="L16" i="1"/>
  <c r="M16" i="1" s="1"/>
  <c r="L23" i="1"/>
  <c r="O23" i="1" s="1"/>
  <c r="L36" i="1"/>
  <c r="O36" i="1" s="1"/>
  <c r="L57" i="1"/>
  <c r="O57" i="1" s="1"/>
  <c r="M13" i="1"/>
  <c r="O13" i="1"/>
  <c r="M5" i="1"/>
  <c r="O5" i="1"/>
  <c r="M31" i="1"/>
  <c r="O31" i="1"/>
  <c r="M62" i="1"/>
  <c r="O62" i="1"/>
  <c r="M17" i="1"/>
  <c r="O17" i="1"/>
  <c r="M32" i="1"/>
  <c r="O42" i="1"/>
  <c r="M40" i="1"/>
  <c r="O40" i="1"/>
  <c r="M52" i="1"/>
  <c r="O52" i="1"/>
  <c r="M15" i="1"/>
  <c r="O15" i="1"/>
  <c r="M24" i="1"/>
  <c r="O24" i="1"/>
  <c r="M46" i="1"/>
  <c r="O46" i="1"/>
  <c r="M71" i="1"/>
  <c r="O71" i="1"/>
  <c r="O58" i="1"/>
  <c r="M54" i="1"/>
  <c r="O54" i="1"/>
  <c r="B36" i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35" i="1"/>
  <c r="M58" i="1"/>
  <c r="O69" i="1"/>
  <c r="M42" i="1"/>
  <c r="O16" i="1" l="1"/>
  <c r="O47" i="1"/>
  <c r="O45" i="1"/>
  <c r="M67" i="1"/>
  <c r="M66" i="1"/>
  <c r="M41" i="1"/>
  <c r="M64" i="1"/>
  <c r="M36" i="1"/>
  <c r="M61" i="1"/>
  <c r="M68" i="1"/>
  <c r="M56" i="1"/>
  <c r="M19" i="1"/>
  <c r="M60" i="1"/>
  <c r="O67" i="1"/>
  <c r="O66" i="1"/>
  <c r="O41" i="1"/>
  <c r="O64" i="1"/>
  <c r="M43" i="1"/>
  <c r="M53" i="1"/>
  <c r="M14" i="1"/>
  <c r="M57" i="1"/>
  <c r="M23" i="1"/>
  <c r="M59" i="1"/>
  <c r="M26" i="1"/>
  <c r="M37" i="1"/>
  <c r="M48" i="1"/>
  <c r="M7" i="1"/>
  <c r="M44" i="1"/>
  <c r="M8" i="1"/>
  <c r="O43" i="1"/>
  <c r="O53" i="1"/>
  <c r="O14" i="1"/>
  <c r="M29" i="1"/>
  <c r="O29" i="1"/>
  <c r="M38" i="1"/>
  <c r="O38" i="1"/>
  <c r="M63" i="1"/>
  <c r="O63" i="1"/>
  <c r="M18" i="1"/>
  <c r="O18" i="1"/>
  <c r="O70" i="1"/>
  <c r="M50" i="1"/>
  <c r="O50" i="1"/>
  <c r="M49" i="1"/>
  <c r="O49" i="1"/>
  <c r="M27" i="1"/>
  <c r="O27" i="1"/>
  <c r="O65" i="1"/>
  <c r="M9" i="1"/>
  <c r="O9" i="1"/>
  <c r="M30" i="1"/>
  <c r="O30" i="1"/>
  <c r="M28" i="1"/>
  <c r="O28" i="1"/>
  <c r="M70" i="1"/>
  <c r="M65" i="1"/>
  <c r="M69" i="1"/>
  <c r="I1" i="1" l="1"/>
  <c r="K1" i="1"/>
  <c r="N1" i="1"/>
</calcChain>
</file>

<file path=xl/sharedStrings.xml><?xml version="1.0" encoding="utf-8"?>
<sst xmlns="http://schemas.openxmlformats.org/spreadsheetml/2006/main" count="363" uniqueCount="149">
  <si>
    <t>Продукт</t>
  </si>
  <si>
    <t>Норма</t>
  </si>
  <si>
    <t>Сколько
раз</t>
  </si>
  <si>
    <t>Завтрак</t>
  </si>
  <si>
    <t>Обед</t>
  </si>
  <si>
    <t>Ужин</t>
  </si>
  <si>
    <t>Заначка</t>
  </si>
  <si>
    <t>На каждый
раз</t>
  </si>
  <si>
    <t>пшёнка</t>
  </si>
  <si>
    <t>геркулес</t>
  </si>
  <si>
    <t>рис</t>
  </si>
  <si>
    <t>гречневый продел</t>
  </si>
  <si>
    <t>галеты</t>
  </si>
  <si>
    <t>батончики</t>
  </si>
  <si>
    <t>пастила</t>
  </si>
  <si>
    <t>пряники</t>
  </si>
  <si>
    <t>сыр</t>
  </si>
  <si>
    <t>изюм</t>
  </si>
  <si>
    <t>курага</t>
  </si>
  <si>
    <t>козинаки</t>
  </si>
  <si>
    <t>косхалва</t>
  </si>
  <si>
    <t>Перевал</t>
  </si>
  <si>
    <t>шоколад</t>
  </si>
  <si>
    <t>грецкий орех</t>
  </si>
  <si>
    <t>чернослив</t>
  </si>
  <si>
    <t>арахис</t>
  </si>
  <si>
    <t>фундук</t>
  </si>
  <si>
    <t>кешью</t>
  </si>
  <si>
    <t>миндаль</t>
  </si>
  <si>
    <t>сахар</t>
  </si>
  <si>
    <t>соль</t>
  </si>
  <si>
    <t>чай каркаде</t>
  </si>
  <si>
    <t>чай чёрный</t>
  </si>
  <si>
    <t>Когда</t>
  </si>
  <si>
    <t>Как покупать</t>
  </si>
  <si>
    <t>Всего, г.</t>
  </si>
  <si>
    <t>да</t>
  </si>
  <si>
    <t>пакетов</t>
  </si>
  <si>
    <t>г</t>
  </si>
  <si>
    <t>головка</t>
  </si>
  <si>
    <t>луковицы</t>
  </si>
  <si>
    <t>После округления</t>
  </si>
  <si>
    <t>ужин карпюр</t>
  </si>
  <si>
    <t>Еда</t>
  </si>
  <si>
    <t>шт</t>
  </si>
  <si>
    <t>Масса
единицы</t>
  </si>
  <si>
    <t>На
всех?</t>
  </si>
  <si>
    <t>Норма в г
на чел.
на раз</t>
  </si>
  <si>
    <t>На один
раз</t>
  </si>
  <si>
    <t>Единица</t>
  </si>
  <si>
    <t>перевал</t>
  </si>
  <si>
    <t>лимон</t>
  </si>
  <si>
    <t>Людей</t>
  </si>
  <si>
    <t>Дней</t>
  </si>
  <si>
    <t>Еда`</t>
  </si>
  <si>
    <t>Всего:</t>
  </si>
  <si>
    <t>На человека:</t>
  </si>
  <si>
    <t>сухмолоко</t>
  </si>
  <si>
    <t/>
  </si>
  <si>
    <t>суперсуп</t>
  </si>
  <si>
    <t>вермешель</t>
  </si>
  <si>
    <t>щербет</t>
  </si>
  <si>
    <t>мармелад</t>
  </si>
  <si>
    <t>колбаса</t>
  </si>
  <si>
    <t>сухари</t>
  </si>
  <si>
    <t>лук</t>
  </si>
  <si>
    <t>чеснок</t>
  </si>
  <si>
    <t>карпюр</t>
  </si>
  <si>
    <t>гречка</t>
  </si>
  <si>
    <t>макароны</t>
  </si>
  <si>
    <t>сублимясо</t>
  </si>
  <si>
    <t>соя</t>
  </si>
  <si>
    <t>г/чел/день</t>
  </si>
  <si>
    <t>14 раз по 1 шт</t>
  </si>
  <si>
    <t>6 раз по 200 г</t>
  </si>
  <si>
    <t>батончик мюсли</t>
  </si>
  <si>
    <t>кетчуп</t>
  </si>
  <si>
    <t>приправы</t>
  </si>
  <si>
    <t>3 раза по 1000 г</t>
  </si>
  <si>
    <t>какао</t>
  </si>
  <si>
    <t>соевые батончики</t>
  </si>
  <si>
    <t>к какаве</t>
  </si>
  <si>
    <t>всегда</t>
  </si>
  <si>
    <t>завтрак 1</t>
  </si>
  <si>
    <t>завтрак 2</t>
  </si>
  <si>
    <t>завтрак 3</t>
  </si>
  <si>
    <t>ужин макароны</t>
  </si>
  <si>
    <t>это ужин</t>
  </si>
  <si>
    <t>халва</t>
  </si>
  <si>
    <t>Норма 
после
округл.</t>
  </si>
  <si>
    <t>взрослые</t>
  </si>
  <si>
    <t xml:space="preserve"> Федя </t>
  </si>
  <si>
    <t xml:space="preserve"> Андрей К </t>
  </si>
  <si>
    <t xml:space="preserve"> Таня </t>
  </si>
  <si>
    <t xml:space="preserve"> Вася </t>
  </si>
  <si>
    <t xml:space="preserve"> Сережа Д</t>
  </si>
  <si>
    <t xml:space="preserve"> Митя</t>
  </si>
  <si>
    <t xml:space="preserve"> Максим </t>
  </si>
  <si>
    <t xml:space="preserve"> Ивита </t>
  </si>
  <si>
    <t xml:space="preserve"> Наташа Горфинкель </t>
  </si>
  <si>
    <t xml:space="preserve"> Ваня Н </t>
  </si>
  <si>
    <t xml:space="preserve"> Сережа Ш </t>
  </si>
  <si>
    <t xml:space="preserve"> Ваня П </t>
  </si>
  <si>
    <t xml:space="preserve"> Аня Ш </t>
  </si>
  <si>
    <t xml:space="preserve"> Даша </t>
  </si>
  <si>
    <t xml:space="preserve"> Андрей Рябичев</t>
  </si>
  <si>
    <t xml:space="preserve"> Тимофей </t>
  </si>
  <si>
    <t xml:space="preserve"> Женя Поршнев </t>
  </si>
  <si>
    <t xml:space="preserve"> Боря </t>
  </si>
  <si>
    <t>4 палатка</t>
  </si>
  <si>
    <t>3 палатка</t>
  </si>
  <si>
    <t>2 палатка</t>
  </si>
  <si>
    <t>3 раза по 200 г</t>
  </si>
  <si>
    <t>1 раз по 1800 г</t>
  </si>
  <si>
    <t>3 раза по 1100 г</t>
  </si>
  <si>
    <t>4 раза по 200 г</t>
  </si>
  <si>
    <t>2 раза по 400 г</t>
  </si>
  <si>
    <t>4 раза по 1300 г</t>
  </si>
  <si>
    <t>6 раз по 500 г</t>
  </si>
  <si>
    <t>4 раза по 900 г</t>
  </si>
  <si>
    <t>5 раз по 900 г</t>
  </si>
  <si>
    <t>5 раз по 400 г</t>
  </si>
  <si>
    <t>11 раз по 2 луковицы</t>
  </si>
  <si>
    <t>3 раза по 1800 г</t>
  </si>
  <si>
    <t>14 раз по 100 г</t>
  </si>
  <si>
    <t>1 раз по 1300 г</t>
  </si>
  <si>
    <t>2 раза по 1300 г</t>
  </si>
  <si>
    <t>12 раз по 900 г</t>
  </si>
  <si>
    <t>8 раз по 400 г</t>
  </si>
  <si>
    <t>4 раза по 400 г</t>
  </si>
  <si>
    <t>12 раз по 10 пакетов</t>
  </si>
  <si>
    <t>11 раз по 1 головка</t>
  </si>
  <si>
    <t>5 раз по 4 шт</t>
  </si>
  <si>
    <t>4 раза по 6 шт</t>
  </si>
  <si>
    <t>4 раза по 18 шт</t>
  </si>
  <si>
    <t>4 раза по 36 шт</t>
  </si>
  <si>
    <t>3 раза по 36 шт</t>
  </si>
  <si>
    <t>3 буханки сухарей</t>
  </si>
  <si>
    <t>5 раз по 36 шт</t>
  </si>
  <si>
    <t>6 раз по 36 шт</t>
  </si>
  <si>
    <t>19 раз по 200 г</t>
  </si>
  <si>
    <t>2 раза по 1000 г</t>
  </si>
  <si>
    <t>4 раза по 1800 г</t>
  </si>
  <si>
    <t>4 раза по 1000 г</t>
  </si>
  <si>
    <t>4 батона колбасы</t>
  </si>
  <si>
    <t>1000г</t>
  </si>
  <si>
    <t>6кг</t>
  </si>
  <si>
    <t>4кг</t>
  </si>
  <si>
    <t>сахар-рафинад, 4кг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</si>
</sst>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rebuchet MS"/>
      <family val="2"/>
      <charset val="204"/>
    </font>
    <font>
      <sz val="11"/>
      <color theme="5" tint="-0.249977111117893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14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theme="5" tint="0.79998168889431442"/>
      </top>
      <bottom style="thin">
        <color theme="0"/>
      </bottom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  <border>
      <left/>
      <right style="thin">
        <color theme="5"/>
      </right>
      <top style="thin">
        <color theme="5" tint="0.79998168889431442"/>
      </top>
      <bottom style="thin">
        <color theme="5" tint="0.79998168889431442"/>
      </bottom>
      <diagonal/>
    </border>
    <border>
      <left/>
      <right/>
      <top style="thin">
        <color theme="5" tint="0.79998168889431442"/>
      </top>
      <bottom/>
      <diagonal/>
    </border>
    <border>
      <left/>
      <right style="thin">
        <color theme="5"/>
      </right>
      <top style="thin">
        <color theme="5" tint="0.79998168889431442"/>
      </top>
      <bottom/>
      <diagonal/>
    </border>
  </borders>
  <cellStyleXfs count="15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2" fillId="0" borderId="4" xfId="1" applyNumberFormat="1" applyFont="1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5" borderId="4" xfId="0" applyFill="1" applyBorder="1" applyAlignment="1">
      <alignment horizontal="left" vertical="center" wrapText="1"/>
    </xf>
    <xf numFmtId="0" fontId="0" fillId="5" borderId="4" xfId="0" applyNumberFormat="1" applyFill="1" applyBorder="1" applyAlignment="1">
      <alignment horizontal="left" vertical="center" wrapText="1"/>
    </xf>
    <xf numFmtId="0" fontId="0" fillId="4" borderId="4" xfId="0" applyNumberFormat="1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4" xfId="9" applyNumberFormat="1" applyFont="1" applyFill="1" applyBorder="1" applyAlignment="1">
      <alignment horizontal="left" vertical="center" wrapText="1"/>
    </xf>
    <xf numFmtId="0" fontId="2" fillId="0" borderId="4" xfId="2" applyNumberFormat="1" applyFont="1" applyFill="1" applyBorder="1" applyAlignment="1">
      <alignment horizontal="left" vertical="center" wrapText="1"/>
    </xf>
    <xf numFmtId="0" fontId="2" fillId="0" borderId="4" xfId="3" applyNumberFormat="1" applyFont="1" applyFill="1" applyBorder="1" applyAlignment="1">
      <alignment horizontal="left" vertical="center" wrapText="1"/>
    </xf>
    <xf numFmtId="0" fontId="2" fillId="0" borderId="4" xfId="12" applyNumberFormat="1" applyFont="1" applyFill="1" applyBorder="1" applyAlignment="1">
      <alignment horizontal="left" vertical="center" wrapText="1"/>
    </xf>
    <xf numFmtId="0" fontId="2" fillId="0" borderId="4" xfId="11" applyNumberFormat="1" applyFont="1" applyFill="1" applyBorder="1" applyAlignment="1">
      <alignment horizontal="left" vertical="center" wrapText="1"/>
    </xf>
    <xf numFmtId="0" fontId="2" fillId="0" borderId="4" xfId="13" applyNumberFormat="1" applyFont="1" applyFill="1" applyBorder="1" applyAlignment="1">
      <alignment horizontal="left" vertical="center" wrapText="1"/>
    </xf>
    <xf numFmtId="0" fontId="2" fillId="0" borderId="4" xfId="14" applyNumberFormat="1" applyFont="1" applyFill="1" applyBorder="1" applyAlignment="1">
      <alignment horizontal="left" vertical="center" wrapText="1"/>
    </xf>
    <xf numFmtId="0" fontId="2" fillId="0" borderId="4" xfId="10" applyNumberFormat="1" applyFont="1" applyFill="1" applyBorder="1" applyAlignment="1">
      <alignment horizontal="left" vertical="center" wrapText="1"/>
    </xf>
    <xf numFmtId="0" fontId="2" fillId="0" borderId="4" xfId="4" applyNumberFormat="1" applyFont="1" applyFill="1" applyBorder="1" applyAlignment="1">
      <alignment horizontal="left" vertical="center" wrapText="1"/>
    </xf>
    <xf numFmtId="0" fontId="2" fillId="0" borderId="4" xfId="6" applyNumberFormat="1" applyFont="1" applyFill="1" applyBorder="1" applyAlignment="1">
      <alignment horizontal="left" vertical="center" wrapText="1"/>
    </xf>
    <xf numFmtId="0" fontId="2" fillId="0" borderId="4" xfId="5" applyNumberFormat="1" applyFont="1" applyFill="1" applyBorder="1" applyAlignment="1">
      <alignment horizontal="left" vertical="center" wrapText="1"/>
    </xf>
    <xf numFmtId="0" fontId="2" fillId="0" borderId="4" xfId="7" applyNumberFormat="1" applyFont="1" applyFill="1" applyBorder="1" applyAlignment="1">
      <alignment horizontal="left" vertical="center" wrapText="1"/>
    </xf>
    <xf numFmtId="0" fontId="2" fillId="0" borderId="4" xfId="8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5" borderId="8" xfId="0" applyFill="1" applyBorder="1" applyAlignment="1">
      <alignment horizontal="left" vertical="center" wrapText="1"/>
    </xf>
    <xf numFmtId="0" fontId="0" fillId="5" borderId="8" xfId="0" applyNumberFormat="1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0" borderId="0" xfId="0" pivotButton="1"/>
    <xf numFmtId="164" fontId="0" fillId="0" borderId="0" xfId="0" applyNumberFormat="1" applyAlignment="1">
      <alignment horizontal="left" vertical="center" wrapText="1"/>
    </xf>
    <xf numFmtId="164" fontId="0" fillId="0" borderId="2" xfId="0" applyNumberFormat="1" applyBorder="1" applyAlignment="1">
      <alignment horizontal="left" vertical="center" wrapText="1"/>
    </xf>
    <xf numFmtId="0" fontId="4" fillId="0" borderId="0" xfId="0" applyFont="1"/>
    <xf numFmtId="0" fontId="3" fillId="7" borderId="9" xfId="0" applyFont="1" applyFill="1" applyBorder="1"/>
    <xf numFmtId="0" fontId="3" fillId="0" borderId="10" xfId="0" applyFont="1" applyBorder="1"/>
    <xf numFmtId="0" fontId="5" fillId="0" borderId="11" xfId="0" applyFont="1" applyBorder="1"/>
    <xf numFmtId="0" fontId="5" fillId="0" borderId="10" xfId="0" applyFont="1" applyBorder="1"/>
    <xf numFmtId="0" fontId="3" fillId="7" borderId="10" xfId="0" applyFont="1" applyFill="1" applyBorder="1"/>
    <xf numFmtId="0" fontId="3" fillId="0" borderId="12" xfId="0" applyFont="1" applyBorder="1"/>
    <xf numFmtId="0" fontId="5" fillId="0" borderId="13" xfId="0" applyFont="1" applyBorder="1"/>
    <xf numFmtId="0" fontId="3" fillId="7" borderId="0" xfId="0" applyFont="1" applyFill="1" applyBorder="1"/>
    <xf numFmtId="0" fontId="3" fillId="0" borderId="0" xfId="0" applyFont="1" applyFill="1" applyBorder="1"/>
  </cellXfs>
  <cellStyles count="15">
    <cellStyle name="Normal 11" xfId="1"/>
    <cellStyle name="Normal 12" xfId="2"/>
    <cellStyle name="Normal 13" xfId="3"/>
    <cellStyle name="Normal 14" xfId="4"/>
    <cellStyle name="Normal 15" xfId="5"/>
    <cellStyle name="Normal 16" xfId="6"/>
    <cellStyle name="Normal 17" xfId="7"/>
    <cellStyle name="Normal 18" xfId="8"/>
    <cellStyle name="Normal 19" xfId="9"/>
    <cellStyle name="Normal 20" xfId="10"/>
    <cellStyle name="Normal 5" xfId="11"/>
    <cellStyle name="Normal 7" xfId="12"/>
    <cellStyle name="Normal 8" xfId="13"/>
    <cellStyle name="Normal 9" xfId="14"/>
    <cellStyle name="Обычный" xfId="0" builtinId="0"/>
  </cellStyles>
  <dxfs count="22">
    <dxf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ill>
        <patternFill>
          <bgColor theme="5" tint="0.79998168889431442"/>
        </patternFill>
      </fill>
    </dxf>
    <dxf>
      <fill>
        <patternFill>
          <bgColor rgb="FFFF0000"/>
        </patternFill>
      </fill>
    </dxf>
    <dxf>
      <numFmt numFmtId="164" formatCode="0.0"/>
      <alignment horizontal="left" vertical="center" textRotation="0" wrapText="1" relative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92D050"/>
        </patternFill>
      </fill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fill>
        <patternFill patternType="solid">
          <fgColor indexed="64"/>
          <bgColor rgb="FFFFFF00"/>
        </patternFill>
      </fill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>
          <fgColor indexed="64"/>
          <bgColor rgb="FF92D050"/>
        </patternFill>
      </fill>
      <alignment horizontal="left" vertical="center" textRotation="0" wrapText="1" relative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left" vertical="center" textRotation="0" wrapText="1" relative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1" relative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numFmt numFmtId="0" formatCode="General"/>
      <alignment horizontal="lef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1" relative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top style="hair">
          <color indexed="64"/>
        </top>
      </border>
    </dxf>
    <dxf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alignment horizontal="left" vertical="center" textRotation="0" wrapText="1" relativeIndent="0" justifyLastLine="0" shrinkToFit="0" readingOrder="0"/>
    </dxf>
    <dxf>
      <border>
        <bottom style="hair">
          <color indexed="64"/>
        </bottom>
      </border>
    </dxf>
    <dxf>
      <alignment horizontal="left" vertical="center" textRotation="0" wrapText="1" relative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Серёга" refreshedDate="41127.410814351853" createdVersion="4" refreshedVersion="4" recordCount="69">
  <cacheSource type="worksheet">
    <worksheetSource name="Table1"/>
  </cacheSource>
  <cacheFields count="15">
    <cacheField name="Еда" numFmtId="0">
      <sharedItems containsBlank="1"/>
    </cacheField>
    <cacheField name="Еда`" numFmtId="0">
      <sharedItems/>
    </cacheField>
    <cacheField name="Продукт" numFmtId="0">
      <sharedItems containsBlank="1" count="48">
        <s v="пшёнка"/>
        <s v="геркулес"/>
        <s v="рис"/>
        <s v="гречневый продел"/>
        <s v="сухмолоко"/>
        <s v="галеты"/>
        <s v="батончики"/>
        <s v="пастила"/>
        <s v="пряники"/>
        <s v="сыр"/>
        <s v="изюм"/>
        <s v="курага"/>
        <s v=""/>
        <s v="суперсуп"/>
        <s v="щербет"/>
        <s v="косхалва"/>
        <s v="мармелад"/>
        <s v="колбаса"/>
        <s v="сухари"/>
        <s v="лук"/>
        <s v="чеснок"/>
        <s v="карпюр"/>
        <s v="гречка"/>
        <s v="макароны"/>
        <s v="вермешель"/>
        <s v="сублимясо"/>
        <s v="соя"/>
        <s v="козинаки"/>
        <s v="халва"/>
        <s v="шоколад"/>
        <s v="кетчуп"/>
        <s v="приправы"/>
        <s v="грецкий орех"/>
        <s v="чернослив"/>
        <s v="арахис"/>
        <s v="фундук"/>
        <s v="кешью"/>
        <s v="миндаль"/>
        <s v="батончик мюсли"/>
        <s v="соевые батончики"/>
        <s v="сахар"/>
        <s v="соль"/>
        <s v="чай каркаде"/>
        <s v="чай чёрный"/>
        <s v="лимон"/>
        <s v="какао"/>
        <m u="1"/>
        <s v="яяпра" u="1"/>
      </sharedItems>
    </cacheField>
    <cacheField name="Норма" numFmtId="0">
      <sharedItems containsString="0" containsBlank="1" containsNumber="1" minValue="1" maxValue="500"/>
    </cacheField>
    <cacheField name="Единица" numFmtId="0">
      <sharedItems containsBlank="1"/>
    </cacheField>
    <cacheField name="Масса_x000a_единицы" numFmtId="0">
      <sharedItems containsString="0" containsBlank="1" containsNumber="1" containsInteger="1" minValue="7" maxValue="250"/>
    </cacheField>
    <cacheField name="На_x000a_всех?" numFmtId="0">
      <sharedItems containsBlank="1"/>
    </cacheField>
    <cacheField name="Норма в г_x000a_на чел._x000a_на раз" numFmtId="0">
      <sharedItems containsMixedTypes="1" containsNumber="1" minValue="0.55555555555555558" maxValue="100"/>
    </cacheField>
    <cacheField name="Сколько_x000a_раз" numFmtId="0">
      <sharedItems containsString="0" containsBlank="1" containsNumber="1" containsInteger="1" minValue="1" maxValue="14"/>
    </cacheField>
    <cacheField name="Когда" numFmtId="0">
      <sharedItems containsBlank="1"/>
    </cacheField>
    <cacheField name="На один_x000a_раз" numFmtId="0">
      <sharedItems containsMixedTypes="1" containsNumber="1" containsInteger="1" minValue="10" maxValue="1800"/>
    </cacheField>
    <cacheField name="После округления" numFmtId="0">
      <sharedItems containsMixedTypes="1" containsNumber="1" containsInteger="1" minValue="75" maxValue="1800"/>
    </cacheField>
    <cacheField name="Всего, г." numFmtId="0">
      <sharedItems containsMixedTypes="1" containsNumber="1" containsInteger="1" minValue="140" maxValue="277200" count="79">
        <n v="1300"/>
        <n v="5000"/>
        <n v="2600"/>
        <n v="3300"/>
        <n v="2200"/>
        <n v="3960"/>
        <n v="2880"/>
        <n v="2376"/>
        <n v="2160"/>
        <n v="1200"/>
        <n v="800"/>
        <s v=""/>
        <n v="8400"/>
        <n v="3600"/>
        <n v="4500"/>
        <n v="4800"/>
        <n v="5544"/>
        <n v="825"/>
        <n v="5200"/>
        <n v="6800"/>
        <n v="5400"/>
        <n v="1800"/>
        <n v="1600"/>
        <n v="3200"/>
        <n v="2400"/>
        <n v="4536"/>
        <n v="3000"/>
        <n v="1400"/>
        <n v="2000"/>
        <n v="600"/>
        <n v="10800"/>
        <n v="3500"/>
        <n v="277200" u="1"/>
        <n v="2100" u="1"/>
        <n v="4620" u="1"/>
        <n v="16100" u="1"/>
        <n v="6930" u="1"/>
        <n v="6400" u="1"/>
        <n v="2640" u="1"/>
        <n v="8000" u="1"/>
        <n v="14000" u="1"/>
        <n v="3696" u="1"/>
        <n v="6600" u="1"/>
        <n v="11900" u="1"/>
        <n v="11550" u="1"/>
        <n v="11200" u="1"/>
        <n v="960" u="1"/>
        <n v="6468" u="1"/>
        <n v="18400" u="1"/>
        <n v="15840" u="1"/>
        <n v="1050" u="1"/>
        <n v="4000" u="1"/>
        <n v="10560" u="1"/>
        <n v="12000" u="1"/>
        <n v="3920" u="1"/>
        <n v="3584" u="1"/>
        <n v="5808" u="1"/>
        <n v="2912" u="1"/>
        <n v="6272" u="1"/>
        <n v="13440" u="1"/>
        <n v="9900" u="1"/>
        <n v="990" u="1"/>
        <n v="4900" u="1"/>
        <n v="6500" u="1"/>
        <n v="8500" u="1"/>
        <n v="4200" u="1"/>
        <n v="9600" u="1"/>
        <n v="13860" u="1"/>
        <n v="5280" u="1"/>
        <n v="3003" u="1"/>
        <n v="140" u="1"/>
        <n v="6720" u="1"/>
        <n v="2800" u="1"/>
        <n v="4950" u="1"/>
        <n v="23100" u="1"/>
        <n v="22400" u="1"/>
        <n v="4600" u="1"/>
        <n v="8250" u="1"/>
        <n v="5632" u="1"/>
      </sharedItems>
    </cacheField>
    <cacheField name="Как покупать" numFmtId="0">
      <sharedItems containsBlank="1" count="119">
        <s v="1 раз по 1300 г"/>
        <s v="5 раз по 1000 г"/>
        <s v="2 раза по 1300 г"/>
        <s v="3 раза по 1100 г"/>
        <s v="11 раз по 200 г"/>
        <s v="11 раз по 36 шт"/>
        <s v="4 раза по 36 шт"/>
        <s v="3 раза по 36 шт"/>
        <s v="4 раза по 18 шт"/>
        <s v="3 раза по 400 г"/>
        <s v="4 раза по 200 г"/>
        <s v=""/>
        <s v="12 раз по 10 пакетов"/>
        <s v="4 раза по 900 г"/>
        <s v="5 раз по 900 г"/>
        <s v="12 раз по 400 г"/>
        <s v="11 раз по 72 шт"/>
        <s v="11 раз по 2 луковицы"/>
        <s v="11 раз по 1 головка"/>
        <s v="4 раза по 1300 г"/>
        <s v="4 раза по 1700 г"/>
        <s v="3 раза по 1800 г"/>
        <s v="1 раз по 1800 г"/>
        <s v="4 раза по 400 г"/>
        <s v="8 раз по 400 г"/>
        <s v="4 раза по 6 шт"/>
        <s v="12 раз по 54 шт"/>
        <s v="6 раз по 500 г"/>
        <s v="14 раз по 100 г"/>
        <s v="5 раз по 4 шт"/>
        <s v="5 раз по 400 г"/>
        <s v="3 раза по 200 г"/>
        <s v="12 раз по 900 г"/>
        <s v="12 раз по 200 г"/>
        <s v="14 раз по 1 шт"/>
        <s v="2 раза по 400 г"/>
        <s v="4 раза по 7 шт" u="1"/>
        <s v="14 раз по 1 головка" u="1"/>
        <m u="1"/>
        <s v="3 раза по 2 шт" u="1"/>
        <s v="7 раз по 2300 г" u="1"/>
        <s v="4 раз по 66 шт" u="1"/>
        <s v="4 раз по 1650 г" u="1"/>
        <s v="3 раза по 3200 г" u="1"/>
        <s v="6 раз по 350 г" u="1"/>
        <s v="14 раз по 64 шт" u="1"/>
        <s v="4 раза по 66 шт" u="1"/>
        <s v="14 раз по 10 г" u="1"/>
        <s v="11 раз по 2 шт" u="1"/>
        <s v="14 раз по 208 г" u="1"/>
        <s v="5 раз по 1300 г" u="1"/>
        <s v="2 раза по 2300 г" u="1"/>
        <s v="14 раз по 214,5 г" u="1"/>
        <s v="4 раза по 8 шт" u="1"/>
        <s v="5 раз по 192 г" u="1"/>
        <s v="14 раз по 300 г" u="1"/>
        <s v="4 раза по 500 г" u="1"/>
        <s v="15 раз по 132 шт" u="1"/>
        <s v="14 раз по 264 г" u="1"/>
        <s v="7 раз по 39600 г" u="1"/>
        <s v="5 раз по 64 шт" u="1"/>
        <s v="7 раз по 700 г" u="1"/>
        <s v="4 раза по 3000 г" u="1"/>
        <s v="14 раз по 66 шт" u="1"/>
        <s v="7 раз по 1600 г" u="1"/>
        <s v="10 раз по 500 г" u="1"/>
        <s v="7 раз по 1650 г" u="1"/>
        <s v="11 раз по 4 шт" u="1"/>
        <s v="4 раза по 650 г" u="1"/>
        <s v="4 раза по 1 шт" u="1"/>
        <s v="2 раз по 1980 г" u="1"/>
        <s v="14 раз по 256 г" u="1"/>
        <s v="7 раз по 1700 г" u="1"/>
        <s v="14 раз по 1650 г" u="1"/>
        <s v="6 раз по 200 г" u="1"/>
        <s v="14 раз по 99 шт" u="1"/>
        <s v="3 раз по 3300 г" u="1"/>
        <s v="5 раз по 8 шт" u="1"/>
        <s v="7 раз по 990 г" u="1"/>
        <s v="5 раз по 1600 г" u="1"/>
        <s v="4 раза по 2 шт" u="1"/>
        <s v="8 раз по 2300 г" u="1"/>
        <s v="7 раз по 8 пакетов" u="1"/>
        <s v="5 раз по 66 шт" u="1"/>
        <s v="5 раз по 1650 г" u="1"/>
        <s v="7 раз по 1980 г" u="1"/>
        <s v="14 раз по 1600 г" u="1"/>
        <s v="14 раз по 3 луковицы" u="1"/>
        <s v="4 раз по 2640 г" u="1"/>
        <s v="13 раз по 200 г" u="1"/>
        <s v="2 раза по 2700 г" u="1"/>
        <s v="5 раз по 1700 г" u="1"/>
        <s v="4 раз по 660 г" u="1"/>
        <s v="7 раз по 32 шт" u="1"/>
        <s v="14 раз по 96 шт" u="1"/>
        <s v="3 раза по 1000 г" u="1"/>
        <s v="4 раз по 300 г" u="1"/>
        <s v="10 раз по 800 г" u="1"/>
        <s v="3 раза по 3300 г" u="1"/>
        <s v="4 раза по 1600 г" u="1"/>
        <s v="2 раз по 2640 г" u="1"/>
        <s v="7 раз по 33 шт" u="1"/>
        <s v="12 раз по 3 шт" u="1"/>
        <s v="5 раз по 198 г" u="1"/>
        <s v="5 раз по 32 шт" u="1"/>
        <s v="10 раз по 825 г" u="1"/>
        <s v="4 раз по 500 г" u="1"/>
        <s v="7 раз по 200 г" u="1"/>
        <s v="7 раз по 660 г" u="1"/>
        <s v="4 раза по 64 шт" u="1"/>
        <s v="14 раз по 1000 г" u="1"/>
        <s v="5 раз по 33 шт" u="1"/>
        <s v="15 раз по 128 шт" u="1"/>
        <s v="8 раз по 1980 г" u="1"/>
        <s v="7 раз по 300 г" u="1"/>
        <s v="4 раз по 7 шт" u="1"/>
        <s v="2 раза по 2600 г" u="1"/>
        <s v="4 раза по 300 г" u="1"/>
        <s v="7 раз по 400 г" u="1"/>
      </sharedItems>
    </cacheField>
    <cacheField name="Норма _x000a_после_x000a_округл." numFmtId="164">
      <sharedItems containsMixedTypes="1" containsNumber="1" minValue="4.166666666666667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">
  <r>
    <s v="Завтрак"/>
    <s v="Завтрак"/>
    <x v="0"/>
    <n v="70"/>
    <s v="г"/>
    <m/>
    <m/>
    <n v="70"/>
    <n v="1"/>
    <m/>
    <n v="1260"/>
    <n v="1300"/>
    <x v="0"/>
    <x v="0"/>
    <n v="72.222222222222229"/>
  </r>
  <r>
    <m/>
    <s v="Завтрак"/>
    <x v="1"/>
    <n v="55"/>
    <s v="г"/>
    <m/>
    <m/>
    <n v="55"/>
    <n v="5"/>
    <m/>
    <n v="990"/>
    <n v="1000"/>
    <x v="1"/>
    <x v="1"/>
    <n v="55.555555555555557"/>
  </r>
  <r>
    <m/>
    <s v="Завтрак"/>
    <x v="2"/>
    <n v="70"/>
    <s v="г"/>
    <m/>
    <m/>
    <n v="70"/>
    <n v="2"/>
    <m/>
    <n v="1260"/>
    <n v="1300"/>
    <x v="2"/>
    <x v="2"/>
    <n v="72.222222222222229"/>
  </r>
  <r>
    <m/>
    <s v="Завтрак"/>
    <x v="3"/>
    <n v="60"/>
    <s v="г"/>
    <m/>
    <m/>
    <n v="60"/>
    <n v="3"/>
    <s v="завтрак 1"/>
    <n v="1080"/>
    <n v="1100"/>
    <x v="3"/>
    <x v="3"/>
    <n v="61.111111111111114"/>
  </r>
  <r>
    <m/>
    <s v="Завтрак"/>
    <x v="4"/>
    <n v="200"/>
    <s v="г"/>
    <m/>
    <s v="да"/>
    <n v="11.111111111111111"/>
    <n v="11"/>
    <s v="всегда"/>
    <n v="200"/>
    <n v="200"/>
    <x v="4"/>
    <x v="4"/>
    <n v="11.111111111111111"/>
  </r>
  <r>
    <m/>
    <s v="Завтрак"/>
    <x v="5"/>
    <n v="2"/>
    <s v="шт"/>
    <n v="10"/>
    <m/>
    <n v="20"/>
    <n v="11"/>
    <s v="всегда"/>
    <n v="360"/>
    <n v="360"/>
    <x v="5"/>
    <x v="5"/>
    <n v="20"/>
  </r>
  <r>
    <m/>
    <s v="Завтрак"/>
    <x v="6"/>
    <n v="2"/>
    <s v="шт"/>
    <n v="20"/>
    <m/>
    <n v="40"/>
    <n v="4"/>
    <s v="завтрак 2"/>
    <n v="720"/>
    <n v="720"/>
    <x v="6"/>
    <x v="6"/>
    <n v="40"/>
  </r>
  <r>
    <m/>
    <s v="Завтрак"/>
    <x v="7"/>
    <n v="2"/>
    <s v="шт"/>
    <n v="22"/>
    <m/>
    <n v="44"/>
    <n v="3"/>
    <s v="завтрак 1"/>
    <n v="792"/>
    <n v="792"/>
    <x v="7"/>
    <x v="7"/>
    <n v="44"/>
  </r>
  <r>
    <m/>
    <s v="Завтрак"/>
    <x v="8"/>
    <n v="1"/>
    <s v="шт"/>
    <n v="30"/>
    <m/>
    <n v="30"/>
    <n v="4"/>
    <s v="завтрак 3"/>
    <n v="540"/>
    <n v="540"/>
    <x v="8"/>
    <x v="8"/>
    <n v="30"/>
  </r>
  <r>
    <m/>
    <s v="Завтрак"/>
    <x v="9"/>
    <n v="20"/>
    <s v="г"/>
    <m/>
    <m/>
    <n v="20"/>
    <n v="3"/>
    <s v="завтрак 1"/>
    <n v="360"/>
    <n v="400"/>
    <x v="9"/>
    <x v="9"/>
    <n v="22.222222222222221"/>
  </r>
  <r>
    <m/>
    <s v="Завтрак"/>
    <x v="10"/>
    <n v="200"/>
    <s v="г"/>
    <m/>
    <s v="да"/>
    <n v="11.111111111111111"/>
    <n v="4"/>
    <s v="завтрак 2"/>
    <n v="200"/>
    <n v="200"/>
    <x v="10"/>
    <x v="10"/>
    <n v="11.111111111111111"/>
  </r>
  <r>
    <m/>
    <s v="Завтрак"/>
    <x v="11"/>
    <n v="200"/>
    <s v="г"/>
    <m/>
    <s v="да"/>
    <n v="11.111111111111111"/>
    <n v="4"/>
    <s v="завтрак 3"/>
    <n v="200"/>
    <n v="200"/>
    <x v="10"/>
    <x v="10"/>
    <n v="11.111111111111111"/>
  </r>
  <r>
    <m/>
    <s v="Завтрак"/>
    <x v="12"/>
    <m/>
    <m/>
    <m/>
    <m/>
    <s v=""/>
    <m/>
    <m/>
    <s v=""/>
    <s v=""/>
    <x v="11"/>
    <x v="11"/>
    <s v=""/>
  </r>
  <r>
    <m/>
    <s v="Завтрак"/>
    <x v="12"/>
    <m/>
    <m/>
    <m/>
    <m/>
    <s v=""/>
    <m/>
    <m/>
    <s v=""/>
    <s v=""/>
    <x v="11"/>
    <x v="11"/>
    <s v=""/>
  </r>
  <r>
    <m/>
    <s v="Завтрак"/>
    <x v="12"/>
    <m/>
    <m/>
    <m/>
    <m/>
    <s v=""/>
    <m/>
    <m/>
    <s v=""/>
    <s v=""/>
    <x v="11"/>
    <x v="11"/>
    <s v=""/>
  </r>
  <r>
    <m/>
    <s v="Завтрак"/>
    <x v="12"/>
    <m/>
    <m/>
    <m/>
    <m/>
    <s v=""/>
    <m/>
    <m/>
    <s v=""/>
    <s v=""/>
    <x v="11"/>
    <x v="11"/>
    <s v=""/>
  </r>
  <r>
    <s v="Обед"/>
    <s v="Обед"/>
    <x v="13"/>
    <n v="10"/>
    <s v="пакетов"/>
    <n v="70"/>
    <s v="да"/>
    <n v="38.888888888888886"/>
    <n v="12"/>
    <m/>
    <n v="700"/>
    <n v="700"/>
    <x v="12"/>
    <x v="12"/>
    <n v="38.888888888888886"/>
  </r>
  <r>
    <m/>
    <e v="#REF!"/>
    <x v="14"/>
    <n v="50"/>
    <s v="г"/>
    <m/>
    <m/>
    <n v="50"/>
    <n v="4"/>
    <m/>
    <n v="900"/>
    <n v="900"/>
    <x v="13"/>
    <x v="13"/>
    <n v="50"/>
  </r>
  <r>
    <m/>
    <e v="#REF!"/>
    <x v="15"/>
    <n v="50"/>
    <s v="г"/>
    <m/>
    <m/>
    <n v="50"/>
    <n v="5"/>
    <m/>
    <n v="900"/>
    <n v="900"/>
    <x v="14"/>
    <x v="14"/>
    <n v="50"/>
  </r>
  <r>
    <m/>
    <e v="#REF!"/>
    <x v="16"/>
    <n v="2"/>
    <s v="шт"/>
    <n v="20"/>
    <m/>
    <n v="40"/>
    <n v="3"/>
    <m/>
    <n v="720"/>
    <n v="720"/>
    <x v="8"/>
    <x v="7"/>
    <n v="40"/>
  </r>
  <r>
    <m/>
    <e v="#REF!"/>
    <x v="9"/>
    <n v="20"/>
    <s v="г"/>
    <m/>
    <m/>
    <n v="20"/>
    <n v="12"/>
    <m/>
    <n v="360"/>
    <n v="400"/>
    <x v="15"/>
    <x v="15"/>
    <n v="22.222222222222221"/>
  </r>
  <r>
    <m/>
    <e v="#REF!"/>
    <x v="17"/>
    <n v="20"/>
    <s v="г"/>
    <m/>
    <m/>
    <n v="20"/>
    <n v="12"/>
    <m/>
    <n v="360"/>
    <n v="400"/>
    <x v="15"/>
    <x v="15"/>
    <n v="22.222222222222221"/>
  </r>
  <r>
    <m/>
    <e v="#REF!"/>
    <x v="18"/>
    <n v="4"/>
    <s v="шт"/>
    <n v="7"/>
    <m/>
    <n v="28"/>
    <n v="11"/>
    <m/>
    <n v="504"/>
    <n v="504"/>
    <x v="16"/>
    <x v="16"/>
    <n v="28"/>
  </r>
  <r>
    <m/>
    <e v="#REF!"/>
    <x v="19"/>
    <n v="2"/>
    <s v="луковицы"/>
    <n v="100"/>
    <s v="да"/>
    <n v="11.111111111111111"/>
    <n v="11"/>
    <m/>
    <n v="200"/>
    <n v="200"/>
    <x v="4"/>
    <x v="17"/>
    <n v="11.111111111111111"/>
  </r>
  <r>
    <m/>
    <e v="#REF!"/>
    <x v="20"/>
    <n v="1"/>
    <s v="головка"/>
    <n v="75"/>
    <s v="да"/>
    <n v="4.166666666666667"/>
    <n v="11"/>
    <m/>
    <n v="75"/>
    <n v="75"/>
    <x v="17"/>
    <x v="18"/>
    <n v="4.166666666666667"/>
  </r>
  <r>
    <m/>
    <e v="#REF!"/>
    <x v="12"/>
    <m/>
    <m/>
    <m/>
    <m/>
    <s v=""/>
    <m/>
    <m/>
    <s v=""/>
    <s v=""/>
    <x v="11"/>
    <x v="11"/>
    <s v=""/>
  </r>
  <r>
    <m/>
    <e v="#REF!"/>
    <x v="12"/>
    <m/>
    <m/>
    <m/>
    <m/>
    <s v=""/>
    <m/>
    <m/>
    <s v=""/>
    <s v=""/>
    <x v="11"/>
    <x v="11"/>
    <s v=""/>
  </r>
  <r>
    <m/>
    <e v="#REF!"/>
    <x v="12"/>
    <m/>
    <m/>
    <m/>
    <m/>
    <s v=""/>
    <m/>
    <m/>
    <s v=""/>
    <s v=""/>
    <x v="11"/>
    <x v="11"/>
    <s v=""/>
  </r>
  <r>
    <m/>
    <e v="#REF!"/>
    <x v="12"/>
    <m/>
    <m/>
    <m/>
    <m/>
    <s v=""/>
    <m/>
    <m/>
    <s v=""/>
    <s v=""/>
    <x v="11"/>
    <x v="11"/>
    <s v=""/>
  </r>
  <r>
    <s v="Ужин"/>
    <s v="Ужин"/>
    <x v="21"/>
    <n v="70"/>
    <s v="г"/>
    <m/>
    <m/>
    <n v="70"/>
    <n v="4"/>
    <m/>
    <n v="1260"/>
    <n v="1300"/>
    <x v="18"/>
    <x v="19"/>
    <n v="72.222222222222229"/>
  </r>
  <r>
    <m/>
    <s v="Ужин"/>
    <x v="22"/>
    <n v="90"/>
    <s v="г"/>
    <m/>
    <m/>
    <n v="90"/>
    <n v="4"/>
    <m/>
    <n v="1620"/>
    <n v="1700"/>
    <x v="19"/>
    <x v="20"/>
    <n v="94.444444444444443"/>
  </r>
  <r>
    <m/>
    <s v="Ужин"/>
    <x v="23"/>
    <n v="100"/>
    <s v="г"/>
    <m/>
    <m/>
    <n v="100"/>
    <n v="3"/>
    <m/>
    <n v="1800"/>
    <n v="1800"/>
    <x v="20"/>
    <x v="21"/>
    <n v="100"/>
  </r>
  <r>
    <m/>
    <s v="Ужин"/>
    <x v="24"/>
    <n v="100"/>
    <s v="г"/>
    <m/>
    <m/>
    <n v="100"/>
    <n v="1"/>
    <s v="это ужин"/>
    <n v="1800"/>
    <n v="1800"/>
    <x v="21"/>
    <x v="22"/>
    <n v="100"/>
  </r>
  <r>
    <m/>
    <s v="Ужин"/>
    <x v="4"/>
    <n v="200"/>
    <s v="г"/>
    <m/>
    <s v="да"/>
    <n v="11.111111111111111"/>
    <n v="4"/>
    <s v="ужин карпюр"/>
    <n v="200"/>
    <n v="200"/>
    <x v="10"/>
    <x v="10"/>
    <n v="11.111111111111111"/>
  </r>
  <r>
    <m/>
    <s v="Ужин"/>
    <x v="25"/>
    <n v="22"/>
    <s v="г"/>
    <m/>
    <m/>
    <n v="22"/>
    <n v="4"/>
    <s v="ужин макароны"/>
    <n v="396"/>
    <n v="400"/>
    <x v="22"/>
    <x v="23"/>
    <n v="22.222222222222221"/>
  </r>
  <r>
    <m/>
    <s v="Ужин"/>
    <x v="26"/>
    <n v="22"/>
    <s v="г"/>
    <m/>
    <m/>
    <n v="22"/>
    <n v="8"/>
    <m/>
    <n v="396"/>
    <n v="400"/>
    <x v="23"/>
    <x v="24"/>
    <n v="22.222222222222221"/>
  </r>
  <r>
    <m/>
    <s v="Ужин"/>
    <x v="27"/>
    <n v="50"/>
    <s v="г"/>
    <m/>
    <m/>
    <n v="50"/>
    <n v="4"/>
    <m/>
    <n v="900"/>
    <n v="900"/>
    <x v="13"/>
    <x v="13"/>
    <n v="50"/>
  </r>
  <r>
    <m/>
    <s v="Ужин"/>
    <x v="28"/>
    <n v="50"/>
    <s v="г"/>
    <m/>
    <m/>
    <n v="50"/>
    <n v="4"/>
    <m/>
    <n v="900"/>
    <n v="900"/>
    <x v="13"/>
    <x v="13"/>
    <n v="50"/>
  </r>
  <r>
    <m/>
    <s v="Ужин"/>
    <x v="29"/>
    <n v="6"/>
    <s v="шт"/>
    <n v="100"/>
    <s v="да"/>
    <n v="33.333333333333336"/>
    <n v="4"/>
    <m/>
    <n v="600"/>
    <n v="600"/>
    <x v="24"/>
    <x v="25"/>
    <n v="33.333333333333336"/>
  </r>
  <r>
    <m/>
    <s v="Ужин"/>
    <x v="18"/>
    <n v="3"/>
    <s v="шт"/>
    <n v="7"/>
    <m/>
    <n v="21"/>
    <n v="12"/>
    <m/>
    <n v="378"/>
    <n v="378"/>
    <x v="25"/>
    <x v="26"/>
    <n v="21"/>
  </r>
  <r>
    <m/>
    <s v="Ужин"/>
    <x v="30"/>
    <n v="500"/>
    <s v="г"/>
    <m/>
    <s v="да"/>
    <n v="27.777777777777779"/>
    <n v="6"/>
    <m/>
    <n v="500"/>
    <n v="500"/>
    <x v="26"/>
    <x v="27"/>
    <n v="27.777777777777779"/>
  </r>
  <r>
    <m/>
    <s v="Ужин"/>
    <x v="31"/>
    <n v="10"/>
    <s v="г"/>
    <m/>
    <s v="да"/>
    <n v="0.55555555555555558"/>
    <n v="14"/>
    <m/>
    <n v="10"/>
    <n v="100"/>
    <x v="27"/>
    <x v="28"/>
    <n v="5.5555555555555554"/>
  </r>
  <r>
    <m/>
    <s v="Ужин"/>
    <x v="12"/>
    <m/>
    <m/>
    <m/>
    <m/>
    <s v=""/>
    <m/>
    <m/>
    <s v=""/>
    <s v=""/>
    <x v="11"/>
    <x v="11"/>
    <s v=""/>
  </r>
  <r>
    <m/>
    <s v="Ужин"/>
    <x v="12"/>
    <m/>
    <m/>
    <m/>
    <m/>
    <s v=""/>
    <m/>
    <m/>
    <s v=""/>
    <s v=""/>
    <x v="11"/>
    <x v="11"/>
    <s v=""/>
  </r>
  <r>
    <m/>
    <s v="Ужин"/>
    <x v="12"/>
    <m/>
    <m/>
    <m/>
    <m/>
    <s v=""/>
    <m/>
    <m/>
    <s v=""/>
    <s v=""/>
    <x v="11"/>
    <x v="11"/>
    <s v=""/>
  </r>
  <r>
    <s v="Перевал"/>
    <s v="Перевал"/>
    <x v="29"/>
    <n v="4"/>
    <s v="шт"/>
    <n v="100"/>
    <s v="да"/>
    <n v="22.222222222222221"/>
    <n v="5"/>
    <s v="перевал"/>
    <n v="400"/>
    <n v="400"/>
    <x v="28"/>
    <x v="29"/>
    <n v="22.222222222222221"/>
  </r>
  <r>
    <m/>
    <s v="Перевал"/>
    <x v="12"/>
    <m/>
    <m/>
    <m/>
    <m/>
    <s v=""/>
    <m/>
    <m/>
    <s v=""/>
    <s v=""/>
    <x v="11"/>
    <x v="11"/>
    <s v=""/>
  </r>
  <r>
    <m/>
    <s v="Перевал"/>
    <x v="12"/>
    <m/>
    <m/>
    <m/>
    <m/>
    <s v=""/>
    <m/>
    <m/>
    <s v=""/>
    <s v=""/>
    <x v="11"/>
    <x v="11"/>
    <s v=""/>
  </r>
  <r>
    <m/>
    <s v="Перевал"/>
    <x v="12"/>
    <m/>
    <m/>
    <m/>
    <m/>
    <s v=""/>
    <m/>
    <m/>
    <s v=""/>
    <s v=""/>
    <x v="11"/>
    <x v="11"/>
    <s v=""/>
  </r>
  <r>
    <m/>
    <s v="Перевал"/>
    <x v="12"/>
    <m/>
    <m/>
    <m/>
    <m/>
    <s v=""/>
    <m/>
    <m/>
    <s v=""/>
    <s v=""/>
    <x v="11"/>
    <x v="11"/>
    <s v=""/>
  </r>
  <r>
    <s v="Заначка"/>
    <s v="Заначка"/>
    <x v="11"/>
    <n v="350"/>
    <s v="г"/>
    <m/>
    <s v="да"/>
    <n v="19.444444444444443"/>
    <n v="5"/>
    <m/>
    <n v="350"/>
    <n v="400"/>
    <x v="28"/>
    <x v="30"/>
    <n v="22.222222222222221"/>
  </r>
  <r>
    <m/>
    <s v="Заначка"/>
    <x v="32"/>
    <n v="200"/>
    <s v="г"/>
    <m/>
    <s v="да"/>
    <n v="11.111111111111111"/>
    <n v="3"/>
    <m/>
    <n v="200"/>
    <n v="200"/>
    <x v="29"/>
    <x v="31"/>
    <n v="11.111111111111111"/>
  </r>
  <r>
    <m/>
    <s v="Заначка"/>
    <x v="33"/>
    <n v="400"/>
    <s v="г"/>
    <m/>
    <s v="да"/>
    <n v="22.222222222222221"/>
    <n v="5"/>
    <m/>
    <n v="400"/>
    <n v="400"/>
    <x v="28"/>
    <x v="30"/>
    <n v="22.222222222222221"/>
  </r>
  <r>
    <m/>
    <s v="Заначка"/>
    <x v="34"/>
    <n v="200"/>
    <s v="г"/>
    <m/>
    <s v="да"/>
    <n v="11.111111111111111"/>
    <n v="3"/>
    <m/>
    <n v="200"/>
    <n v="200"/>
    <x v="29"/>
    <x v="31"/>
    <n v="11.111111111111111"/>
  </r>
  <r>
    <m/>
    <s v="Заначка"/>
    <x v="35"/>
    <n v="200"/>
    <s v="г"/>
    <m/>
    <s v="да"/>
    <n v="11.111111111111111"/>
    <n v="3"/>
    <m/>
    <n v="200"/>
    <n v="200"/>
    <x v="29"/>
    <x v="31"/>
    <n v="11.111111111111111"/>
  </r>
  <r>
    <m/>
    <s v="Заначка"/>
    <x v="36"/>
    <n v="200"/>
    <s v="г"/>
    <m/>
    <s v="да"/>
    <n v="11.111111111111111"/>
    <n v="3"/>
    <m/>
    <n v="200"/>
    <n v="200"/>
    <x v="29"/>
    <x v="31"/>
    <n v="11.111111111111111"/>
  </r>
  <r>
    <m/>
    <s v="Заначка"/>
    <x v="37"/>
    <n v="200"/>
    <s v="г"/>
    <m/>
    <s v="да"/>
    <n v="11.111111111111111"/>
    <n v="3"/>
    <m/>
    <n v="200"/>
    <n v="200"/>
    <x v="29"/>
    <x v="31"/>
    <n v="11.111111111111111"/>
  </r>
  <r>
    <m/>
    <s v="Заначка"/>
    <x v="38"/>
    <n v="1"/>
    <s v="шт"/>
    <n v="30"/>
    <m/>
    <n v="30"/>
    <n v="4"/>
    <m/>
    <n v="540"/>
    <n v="540"/>
    <x v="8"/>
    <x v="8"/>
    <n v="30"/>
  </r>
  <r>
    <m/>
    <s v="Заначка"/>
    <x v="39"/>
    <n v="2"/>
    <s v="шт"/>
    <n v="20"/>
    <m/>
    <n v="40"/>
    <n v="3"/>
    <m/>
    <n v="720"/>
    <n v="720"/>
    <x v="8"/>
    <x v="7"/>
    <n v="40"/>
  </r>
  <r>
    <m/>
    <s v="Заначка"/>
    <x v="12"/>
    <m/>
    <m/>
    <m/>
    <m/>
    <s v=""/>
    <m/>
    <m/>
    <s v=""/>
    <s v=""/>
    <x v="11"/>
    <x v="11"/>
    <s v=""/>
  </r>
  <r>
    <m/>
    <s v="Заначка"/>
    <x v="12"/>
    <m/>
    <m/>
    <m/>
    <m/>
    <s v=""/>
    <m/>
    <m/>
    <s v=""/>
    <s v=""/>
    <x v="11"/>
    <x v="11"/>
    <s v=""/>
  </r>
  <r>
    <s v="На каждый_x000a_раз"/>
    <s v="На каждый_x000a_раз"/>
    <x v="40"/>
    <n v="50"/>
    <s v="г"/>
    <m/>
    <m/>
    <n v="50"/>
    <n v="12"/>
    <m/>
    <n v="900"/>
    <n v="900"/>
    <x v="30"/>
    <x v="32"/>
    <n v="50"/>
  </r>
  <r>
    <m/>
    <s v="На каждый_x000a_раз"/>
    <x v="41"/>
    <n v="6.5"/>
    <s v="г"/>
    <m/>
    <m/>
    <n v="6.5"/>
    <n v="12"/>
    <m/>
    <n v="117"/>
    <n v="200"/>
    <x v="24"/>
    <x v="33"/>
    <n v="11.111111111111111"/>
  </r>
  <r>
    <m/>
    <s v="На каждый_x000a_раз"/>
    <x v="42"/>
    <n v="6"/>
    <s v="г"/>
    <m/>
    <m/>
    <n v="6"/>
    <n v="4"/>
    <m/>
    <n v="108"/>
    <n v="200"/>
    <x v="10"/>
    <x v="10"/>
    <n v="11.111111111111111"/>
  </r>
  <r>
    <m/>
    <s v="На каждый_x000a_раз"/>
    <x v="43"/>
    <n v="8"/>
    <s v="г"/>
    <m/>
    <m/>
    <n v="8"/>
    <n v="12"/>
    <m/>
    <n v="144"/>
    <n v="200"/>
    <x v="24"/>
    <x v="33"/>
    <n v="11.111111111111111"/>
  </r>
  <r>
    <m/>
    <s v="На каждый_x000a_раз"/>
    <x v="44"/>
    <n v="1"/>
    <s v="шт"/>
    <n v="250"/>
    <s v="да"/>
    <n v="13.888888888888889"/>
    <n v="14"/>
    <m/>
    <n v="250"/>
    <n v="250"/>
    <x v="31"/>
    <x v="34"/>
    <n v="13.888888888888889"/>
  </r>
  <r>
    <m/>
    <s v="На каждый_x000a_раз"/>
    <x v="45"/>
    <n v="400"/>
    <s v="г"/>
    <m/>
    <s v="да"/>
    <n v="22.222222222222221"/>
    <n v="2"/>
    <m/>
    <n v="400"/>
    <n v="400"/>
    <x v="10"/>
    <x v="35"/>
    <n v="22.222222222222221"/>
  </r>
  <r>
    <m/>
    <s v="На каждый_x000a_раз"/>
    <x v="4"/>
    <n v="400"/>
    <s v="г"/>
    <m/>
    <s v="да"/>
    <n v="22.222222222222221"/>
    <n v="2"/>
    <s v="к какаве"/>
    <n v="400"/>
    <n v="400"/>
    <x v="10"/>
    <x v="35"/>
    <n v="22.222222222222221"/>
  </r>
  <r>
    <m/>
    <s v="На каждый_x000a_раз"/>
    <x v="12"/>
    <m/>
    <m/>
    <m/>
    <m/>
    <s v=""/>
    <m/>
    <m/>
    <s v=""/>
    <s v=""/>
    <x v="11"/>
    <x v="1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2" cacheId="25" dataOnRows="1" applyNumberFormats="0" applyBorderFormats="0" applyFontFormats="0" applyPatternFormats="0" applyAlignmentFormats="0" applyWidthHeightFormats="1" dataCaption="Данные" updatedVersion="4" minRefreshableVersion="3" showMemberPropertyTips="0" useAutoFormatting="1" rowGrandTotals="0" colGrandTotals="0" itemPrintTitles="1" createdVersion="4" indent="0" compact="0" compactData="0" gridDropZones="1">
  <location ref="A3:I49" firstHeaderRow="2" firstDataRow="2" firstDataCol="3"/>
  <pivotFields count="15">
    <pivotField compact="0" outline="0" showAll="0" includeNewItemsInFilter="1" defaultSubtotal="0"/>
    <pivotField compact="0" outline="0" showAll="0" includeNewItemsInFilter="1" defaultSubtotal="0"/>
    <pivotField axis="axisRow" compact="0" outline="0" showAll="0" includeNewItemsInFilter="1" sortType="ascending" defaultSubtotal="0">
      <items count="48">
        <item h="1" x="12"/>
        <item sd="0" x="34"/>
        <item sd="0" x="38"/>
        <item sd="0" x="6"/>
        <item sd="0" x="24"/>
        <item sd="0" x="5"/>
        <item sd="0" x="1"/>
        <item sd="0" x="32"/>
        <item sd="0" x="22"/>
        <item sd="0" x="3"/>
        <item sd="0" x="10"/>
        <item sd="0" x="45"/>
        <item sd="0" x="21"/>
        <item sd="0" x="30"/>
        <item sd="0" x="36"/>
        <item sd="0" x="27"/>
        <item sd="0" x="17"/>
        <item sd="0" x="15"/>
        <item sd="0" x="11"/>
        <item sd="0" x="44"/>
        <item sd="0" x="19"/>
        <item sd="0" x="23"/>
        <item sd="0" x="16"/>
        <item sd="0" x="37"/>
        <item sd="0" x="7"/>
        <item sd="0" x="31"/>
        <item sd="0" x="8"/>
        <item sd="0" x="0"/>
        <item sd="0" x="2"/>
        <item x="40"/>
        <item sd="0" x="39"/>
        <item sd="0" x="41"/>
        <item sd="0" x="26"/>
        <item sd="0" x="25"/>
        <item sd="0" x="13"/>
        <item sd="0" x="18"/>
        <item sd="0" x="4"/>
        <item sd="0" x="9"/>
        <item sd="0" x="35"/>
        <item sd="0" x="28"/>
        <item sd="0" x="42"/>
        <item sd="0" x="43"/>
        <item sd="0" x="33"/>
        <item sd="0" x="20"/>
        <item sd="0" x="29"/>
        <item sd="0" x="14"/>
        <item m="1" x="47"/>
        <item m="1" x="46"/>
      </items>
    </pivotField>
    <pivotField compact="0" outline="0" showAll="0" includeNewItemsInFilter="1" defaultSubtotal="0"/>
    <pivotField compact="0" outline="0" showAll="0" includeNewItemsInFilter="1" defaultSubtotal="0"/>
    <pivotField compact="0" outline="0" showAll="0" includeNewItemsInFilter="1" defaultSubtotal="0"/>
    <pivotField compact="0" outline="0" showAll="0" includeNewItemsInFilter="1" defaultSubtotal="0"/>
    <pivotField compact="0" outline="0" showAll="0" includeNewItemsInFilter="1" defaultSubtotal="0"/>
    <pivotField compact="0" outline="0" showAll="0" includeNewItemsInFilter="1" defaultSubtotal="0"/>
    <pivotField compact="0" outline="0" showAll="0" includeNewItemsInFilter="1" defaultSubtotal="0"/>
    <pivotField compact="0" outline="0" showAll="0" includeNewItemsInFilter="1" defaultSubtotal="0"/>
    <pivotField compact="0" outline="0" showAll="0" includeNewItemsInFilter="1" defaultSubtotal="0"/>
    <pivotField axis="axisRow" compact="0" outline="0" showAll="0" includeNewItemsInFilter="1" defaultSubtotal="0">
      <items count="79">
        <item m="1" x="61"/>
        <item m="1" x="50"/>
        <item x="9"/>
        <item x="27"/>
        <item x="28"/>
        <item m="1" x="33"/>
        <item x="2"/>
        <item m="1" x="38"/>
        <item m="1" x="72"/>
        <item m="1" x="69"/>
        <item x="31"/>
        <item m="1" x="41"/>
        <item m="1" x="54"/>
        <item x="5"/>
        <item m="1" x="51"/>
        <item m="1" x="65"/>
        <item m="1" x="34"/>
        <item m="1" x="73"/>
        <item x="1"/>
        <item m="1" x="68"/>
        <item m="1" x="56"/>
        <item m="1" x="47"/>
        <item m="1" x="42"/>
        <item m="1" x="77"/>
        <item m="1" x="60"/>
        <item m="1" x="52"/>
        <item m="1" x="44"/>
        <item m="1" x="67"/>
        <item m="1" x="49"/>
        <item m="1" x="74"/>
        <item x="11"/>
        <item x="20"/>
        <item m="1" x="48"/>
        <item m="1" x="76"/>
        <item m="1" x="40"/>
        <item m="1" x="62"/>
        <item m="1" x="64"/>
        <item m="1" x="63"/>
        <item m="1" x="43"/>
        <item m="1" x="35"/>
        <item m="1" x="53"/>
        <item m="1" x="39"/>
        <item x="19"/>
        <item m="1" x="32"/>
        <item m="1" x="36"/>
        <item x="18"/>
        <item m="1" x="59"/>
        <item m="1" x="37"/>
        <item m="1" x="78"/>
        <item x="15"/>
        <item m="1" x="45"/>
        <item m="1" x="66"/>
        <item m="1" x="58"/>
        <item x="23"/>
        <item m="1" x="71"/>
        <item m="1" x="75"/>
        <item m="1" x="57"/>
        <item m="1" x="46"/>
        <item m="1" x="55"/>
        <item x="26"/>
        <item m="1" x="70"/>
        <item x="0"/>
        <item x="3"/>
        <item x="4"/>
        <item x="6"/>
        <item x="7"/>
        <item x="8"/>
        <item x="10"/>
        <item x="12"/>
        <item x="13"/>
        <item x="14"/>
        <item x="16"/>
        <item x="17"/>
        <item x="21"/>
        <item x="22"/>
        <item x="24"/>
        <item x="25"/>
        <item x="29"/>
        <item x="30"/>
      </items>
    </pivotField>
    <pivotField axis="axisRow" compact="0" outline="0" showAll="0" includeNewItemsInFilter="1" defaultSubtotal="0">
      <items count="119">
        <item x="11"/>
        <item m="1" x="65"/>
        <item m="1" x="105"/>
        <item m="1" x="89"/>
        <item m="1" x="37"/>
        <item x="34"/>
        <item m="1" x="73"/>
        <item m="1" x="52"/>
        <item m="1" x="58"/>
        <item m="1" x="87"/>
        <item m="1" x="55"/>
        <item m="1" x="63"/>
        <item m="1" x="75"/>
        <item m="1" x="57"/>
        <item m="1" x="70"/>
        <item m="1" x="100"/>
        <item m="1" x="76"/>
        <item m="1" x="42"/>
        <item m="1" x="88"/>
        <item m="1" x="96"/>
        <item m="1" x="106"/>
        <item m="1" x="41"/>
        <item m="1" x="92"/>
        <item m="1" x="115"/>
        <item m="1" x="84"/>
        <item m="1" x="103"/>
        <item m="1" x="111"/>
        <item m="1" x="83"/>
        <item m="1" x="77"/>
        <item m="1" x="74"/>
        <item m="1" x="44"/>
        <item m="1" x="66"/>
        <item m="1" x="85"/>
        <item m="1" x="107"/>
        <item m="1" x="114"/>
        <item m="1" x="118"/>
        <item m="1" x="108"/>
        <item m="1" x="82"/>
        <item m="1" x="113"/>
        <item m="1" x="90"/>
        <item m="1" x="81"/>
        <item m="1" x="51"/>
        <item m="1" x="110"/>
        <item m="1" x="46"/>
        <item m="1" x="61"/>
        <item m="1" x="56"/>
        <item m="1" x="91"/>
        <item m="1" x="50"/>
        <item m="1" x="72"/>
        <item m="1" x="40"/>
        <item m="1" x="62"/>
        <item m="1" x="98"/>
        <item m="1" x="117"/>
        <item m="1" x="68"/>
        <item m="1" x="97"/>
        <item x="20"/>
        <item m="1" x="36"/>
        <item m="1" x="59"/>
        <item m="1" x="38"/>
        <item m="1" x="78"/>
        <item m="1" x="101"/>
        <item m="1" x="116"/>
        <item m="1" x="94"/>
        <item m="1" x="60"/>
        <item m="1" x="109"/>
        <item m="1" x="104"/>
        <item m="1" x="79"/>
        <item m="1" x="64"/>
        <item m="1" x="112"/>
        <item m="1" x="43"/>
        <item m="1" x="99"/>
        <item m="1" x="45"/>
        <item m="1" x="53"/>
        <item m="1" x="93"/>
        <item m="1" x="86"/>
        <item m="1" x="49"/>
        <item m="1" x="54"/>
        <item m="1" x="71"/>
        <item m="1" x="95"/>
        <item m="1" x="47"/>
        <item x="0"/>
        <item x="1"/>
        <item x="2"/>
        <item x="3"/>
        <item x="4"/>
        <item m="1" x="48"/>
        <item m="1" x="80"/>
        <item m="1" x="39"/>
        <item m="1" x="69"/>
        <item x="9"/>
        <item x="10"/>
        <item x="12"/>
        <item x="13"/>
        <item x="14"/>
        <item x="15"/>
        <item m="1" x="67"/>
        <item x="17"/>
        <item x="18"/>
        <item x="19"/>
        <item x="21"/>
        <item x="22"/>
        <item x="23"/>
        <item x="24"/>
        <item x="25"/>
        <item m="1" x="102"/>
        <item x="27"/>
        <item x="28"/>
        <item x="29"/>
        <item x="30"/>
        <item x="31"/>
        <item x="32"/>
        <item x="33"/>
        <item x="35"/>
        <item x="5"/>
        <item x="6"/>
        <item x="7"/>
        <item x="8"/>
        <item x="16"/>
        <item x="26"/>
      </items>
    </pivotField>
    <pivotField compact="0" outline="0" showAll="0" defaultSubtotal="0"/>
  </pivotFields>
  <rowFields count="3">
    <field x="2"/>
    <field x="12"/>
    <field x="13"/>
  </rowFields>
  <rowItems count="45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  <x v="78"/>
      <x v="110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</rowItems>
  <colItems count="1">
    <i/>
  </colItems>
  <pivotTableStyleInfo name="PivotStyleLight10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2:O71" totalsRowShown="0" headerRowDxfId="21" dataDxfId="19" headerRowBorderDxfId="20" tableBorderDxfId="18" totalsRowBorderDxfId="17">
  <tableColumns count="15">
    <tableColumn id="1" name="Еда" dataDxfId="16"/>
    <tableColumn id="14" name="Еда`" dataDxfId="15">
      <calculatedColumnFormula>IF(NOT(ISBLANK(A3)),A3,B2)</calculatedColumnFormula>
    </tableColumn>
    <tableColumn id="2" name="Продукт" dataDxfId="14"/>
    <tableColumn id="3" name="Норма" dataDxfId="13"/>
    <tableColumn id="4" name="Единица" dataDxfId="12"/>
    <tableColumn id="6" name="Масса_x000a_единицы" dataDxfId="11"/>
    <tableColumn id="5" name="На_x000a_всех?" dataDxfId="10"/>
    <tableColumn id="7" name="Норма в г_x000a_на чел._x000a_на раз" dataDxfId="9">
      <calculatedColumnFormula>IF(ISBLANK(F3),IF(ISBLANK(D3),"",IF(G3="да",D3/$C$1,D3)),IF(G3="да",F3*D3/$C$1,F3*D3))</calculatedColumnFormula>
    </tableColumn>
    <tableColumn id="8" name="Сколько_x000a_раз" dataDxfId="8"/>
    <tableColumn id="9" name="Когда" dataDxfId="7"/>
    <tableColumn id="12" name="На один_x000a_раз" dataDxfId="6">
      <calculatedColumnFormula>IF(AND(NOT(ISBLANK(H3)),NOT(ISBLANK(I3))),H3*$C$1,"")</calculatedColumnFormula>
    </tableColumn>
    <tableColumn id="13" name="После округления" dataDxfId="5">
      <calculatedColumnFormula>IF(K3="","",IF(E3="г",_xlfn.CEILING.PRECISE(K3,100),K3))</calculatedColumnFormula>
    </tableColumn>
    <tableColumn id="10" name="Всего, г." dataDxfId="4">
      <calculatedColumnFormula>IF(L3="","",L3*I3)</calculatedColumnFormula>
    </tableColumn>
    <tableColumn id="11" name="Как покупать" dataDxfId="0">
      <calculatedColumnFormula>IF(AND(NOT(ISBLANK(H3)),NOT(ISBLANK(I3))),I3&amp;IF(OR(I3=1,I3&gt;4)," раз по "," раза по ")&amp;IF(L3=K3,IF(G3="да",D3,D3*$C$1)&amp;" "&amp;E3, L3 &amp; " г"),"")</calculatedColumnFormula>
    </tableColumn>
    <tableColumn id="16" name="Норма _x000a_после_x000a_округл." dataDxfId="3">
      <calculatedColumnFormula>IF(L3="","",L3/$C$1)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O74"/>
  <sheetViews>
    <sheetView tabSelected="1" zoomScaleNormal="100" workbookViewId="0">
      <pane ySplit="2" topLeftCell="A3" activePane="bottomLeft" state="frozen"/>
      <selection pane="bottomLeft"/>
    </sheetView>
  </sheetViews>
  <sheetFormatPr defaultColWidth="13.5703125" defaultRowHeight="14.1" customHeight="1" x14ac:dyDescent="0.25"/>
  <cols>
    <col min="1" max="1" width="10.85546875" style="1" bestFit="1" customWidth="1"/>
    <col min="2" max="2" width="10.85546875" style="1" hidden="1" customWidth="1"/>
    <col min="3" max="3" width="16.85546875" style="1" bestFit="1" customWidth="1"/>
    <col min="4" max="4" width="9.42578125" style="1" bestFit="1" customWidth="1"/>
    <col min="5" max="5" width="11.7109375" style="1" bestFit="1" customWidth="1"/>
    <col min="6" max="6" width="10.140625" style="1" customWidth="1"/>
    <col min="7" max="7" width="6.42578125" style="1" customWidth="1"/>
    <col min="8" max="8" width="11" customWidth="1"/>
    <col min="9" max="9" width="11.85546875" style="1" customWidth="1"/>
    <col min="10" max="10" width="16.7109375" style="1" customWidth="1"/>
    <col min="11" max="11" width="13.28515625" style="1" bestFit="1" customWidth="1"/>
    <col min="12" max="12" width="8.85546875" style="1" customWidth="1"/>
    <col min="13" max="13" width="13.85546875" style="1" bestFit="1" customWidth="1"/>
    <col min="14" max="14" width="22" style="1" customWidth="1"/>
    <col min="15" max="15" width="7.7109375" style="37" bestFit="1" customWidth="1"/>
    <col min="16" max="16384" width="13.5703125" style="1"/>
  </cols>
  <sheetData>
    <row r="1" spans="1:15" ht="14.1" customHeight="1" x14ac:dyDescent="0.25">
      <c r="A1" s="3" t="s">
        <v>52</v>
      </c>
      <c r="C1" s="4">
        <v>18</v>
      </c>
      <c r="E1" s="3" t="s">
        <v>53</v>
      </c>
      <c r="F1" s="3">
        <v>12</v>
      </c>
      <c r="H1" s="3" t="s">
        <v>55</v>
      </c>
      <c r="I1" s="3" t="str">
        <f>ROUNDUP(SUM(M3:M71)/1000,1) &amp; "кг"</f>
        <v>143,6кг</v>
      </c>
      <c r="J1" s="3" t="s">
        <v>56</v>
      </c>
      <c r="K1" s="3" t="str">
        <f>ROUNDUP(SUM(M3:M71)/1000/$C$1,3) &amp; "кг"</f>
        <v>7,976кг</v>
      </c>
      <c r="M1" s="2" t="s">
        <v>72</v>
      </c>
      <c r="N1" s="2" t="str">
        <f>ROUNDUP(SUM(M3:M71)/$F$1/$C$1,0) &amp; "г"</f>
        <v>665г</v>
      </c>
    </row>
    <row r="2" spans="1:15" ht="43.5" customHeight="1" x14ac:dyDescent="0.25">
      <c r="A2" s="5" t="s">
        <v>43</v>
      </c>
      <c r="B2" s="6" t="s">
        <v>54</v>
      </c>
      <c r="C2" s="6" t="s">
        <v>0</v>
      </c>
      <c r="D2" s="6" t="s">
        <v>1</v>
      </c>
      <c r="E2" s="6" t="s">
        <v>49</v>
      </c>
      <c r="F2" s="6" t="s">
        <v>45</v>
      </c>
      <c r="G2" s="6" t="s">
        <v>46</v>
      </c>
      <c r="H2" s="6" t="s">
        <v>47</v>
      </c>
      <c r="I2" s="6" t="s">
        <v>2</v>
      </c>
      <c r="J2" s="6" t="s">
        <v>33</v>
      </c>
      <c r="K2" s="6" t="s">
        <v>48</v>
      </c>
      <c r="L2" s="6" t="s">
        <v>41</v>
      </c>
      <c r="M2" s="6" t="s">
        <v>35</v>
      </c>
      <c r="N2" s="7" t="s">
        <v>34</v>
      </c>
      <c r="O2" s="38" t="s">
        <v>89</v>
      </c>
    </row>
    <row r="3" spans="1:15" ht="14.1" customHeight="1" x14ac:dyDescent="0.25">
      <c r="A3" s="35" t="s">
        <v>3</v>
      </c>
      <c r="B3" s="8" t="str">
        <f t="shared" ref="B3:B32" si="0">IF(NOT(ISBLANK(A3)),A3,B2)</f>
        <v>Завтрак</v>
      </c>
      <c r="C3" s="9" t="s">
        <v>8</v>
      </c>
      <c r="D3" s="10">
        <v>70</v>
      </c>
      <c r="E3" s="10" t="s">
        <v>38</v>
      </c>
      <c r="F3" s="11"/>
      <c r="G3" s="11"/>
      <c r="H3" s="12">
        <f t="shared" ref="H3:H32" si="1">IF(ISBLANK(F3),IF(ISBLANK(D3),"",IF(G3="да",D3/$C$1,D3)),IF(G3="да",F3*D3/$C$1,F3*D3))</f>
        <v>70</v>
      </c>
      <c r="I3" s="10">
        <v>1</v>
      </c>
      <c r="J3" s="11"/>
      <c r="K3" s="13">
        <f t="shared" ref="K3:K32" si="2">IF(AND(NOT(ISBLANK(H3)),NOT(ISBLANK(I3))),H3*$C$1,"")</f>
        <v>1260</v>
      </c>
      <c r="L3" s="14">
        <f>IF(K3="","",IF(E3="г",_xlfn.CEILING.PRECISE(K3,100),K3))</f>
        <v>1300</v>
      </c>
      <c r="M3" s="13">
        <f t="shared" ref="M3:M40" si="3">IF(L3="","",L3*I3)</f>
        <v>1300</v>
      </c>
      <c r="N3" s="15" t="str">
        <f t="shared" ref="N3:N34" si="4">IF(AND(NOT(ISBLANK(H3)),NOT(ISBLANK(I3))),I3&amp;IF(OR(I3=1,I3&gt;4)," раз по "," раза по ")&amp;IF(L3=K3,IF(G3="да",D3,D3*$C$1)&amp;" "&amp;E3, L3 &amp; " г"),"")</f>
        <v>1 раз по 1300 г</v>
      </c>
      <c r="O3" s="37">
        <f t="shared" ref="O3:O32" si="5">IF(L3="","",L3/$C$1)</f>
        <v>72.222222222222229</v>
      </c>
    </row>
    <row r="4" spans="1:15" ht="14.1" customHeight="1" x14ac:dyDescent="0.25">
      <c r="A4" s="16"/>
      <c r="B4" s="11" t="str">
        <f t="shared" si="0"/>
        <v>Завтрак</v>
      </c>
      <c r="C4" s="9" t="s">
        <v>9</v>
      </c>
      <c r="D4" s="10">
        <v>55</v>
      </c>
      <c r="E4" s="10" t="s">
        <v>38</v>
      </c>
      <c r="F4" s="11"/>
      <c r="G4" s="11"/>
      <c r="H4" s="12">
        <f t="shared" si="1"/>
        <v>55</v>
      </c>
      <c r="I4" s="10">
        <v>5</v>
      </c>
      <c r="J4" s="11"/>
      <c r="K4" s="13">
        <f t="shared" si="2"/>
        <v>990</v>
      </c>
      <c r="L4" s="14">
        <f t="shared" ref="L4:L65" si="6">IF(K4="","",IF(E4="г",_xlfn.CEILING.PRECISE(K4,100),K4))</f>
        <v>1000</v>
      </c>
      <c r="M4" s="13">
        <f t="shared" si="3"/>
        <v>5000</v>
      </c>
      <c r="N4" s="15" t="str">
        <f t="shared" si="4"/>
        <v>5 раз по 1000 г</v>
      </c>
      <c r="O4" s="37">
        <f t="shared" si="5"/>
        <v>55.555555555555557</v>
      </c>
    </row>
    <row r="5" spans="1:15" ht="14.1" customHeight="1" x14ac:dyDescent="0.25">
      <c r="A5" s="16"/>
      <c r="B5" s="11" t="str">
        <f t="shared" si="0"/>
        <v>Завтрак</v>
      </c>
      <c r="C5" s="9" t="s">
        <v>10</v>
      </c>
      <c r="D5" s="10">
        <v>70</v>
      </c>
      <c r="E5" s="10" t="s">
        <v>38</v>
      </c>
      <c r="F5" s="11"/>
      <c r="G5" s="11"/>
      <c r="H5" s="12">
        <f t="shared" si="1"/>
        <v>70</v>
      </c>
      <c r="I5" s="10">
        <v>2</v>
      </c>
      <c r="J5" s="11"/>
      <c r="K5" s="13">
        <f t="shared" si="2"/>
        <v>1260</v>
      </c>
      <c r="L5" s="14">
        <f t="shared" si="6"/>
        <v>1300</v>
      </c>
      <c r="M5" s="13">
        <f t="shared" si="3"/>
        <v>2600</v>
      </c>
      <c r="N5" s="15" t="str">
        <f t="shared" si="4"/>
        <v>2 раза по 1300 г</v>
      </c>
      <c r="O5" s="37">
        <f t="shared" si="5"/>
        <v>72.222222222222229</v>
      </c>
    </row>
    <row r="6" spans="1:15" ht="14.1" customHeight="1" x14ac:dyDescent="0.25">
      <c r="A6" s="16"/>
      <c r="B6" s="11" t="str">
        <f t="shared" si="0"/>
        <v>Завтрак</v>
      </c>
      <c r="C6" s="9" t="s">
        <v>11</v>
      </c>
      <c r="D6" s="10">
        <v>60</v>
      </c>
      <c r="E6" s="10" t="s">
        <v>38</v>
      </c>
      <c r="F6" s="11"/>
      <c r="G6" s="11"/>
      <c r="H6" s="12">
        <f t="shared" si="1"/>
        <v>60</v>
      </c>
      <c r="I6" s="10">
        <v>3</v>
      </c>
      <c r="J6" s="11" t="s">
        <v>83</v>
      </c>
      <c r="K6" s="13">
        <f t="shared" si="2"/>
        <v>1080</v>
      </c>
      <c r="L6" s="14">
        <f t="shared" si="6"/>
        <v>1100</v>
      </c>
      <c r="M6" s="13">
        <f t="shared" si="3"/>
        <v>3300</v>
      </c>
      <c r="N6" s="15" t="str">
        <f t="shared" si="4"/>
        <v>3 раза по 1100 г</v>
      </c>
      <c r="O6" s="37">
        <f t="shared" si="5"/>
        <v>61.111111111111114</v>
      </c>
    </row>
    <row r="7" spans="1:15" ht="14.1" customHeight="1" x14ac:dyDescent="0.25">
      <c r="A7" s="16"/>
      <c r="B7" s="11" t="str">
        <f t="shared" si="0"/>
        <v>Завтрак</v>
      </c>
      <c r="C7" s="17" t="s">
        <v>57</v>
      </c>
      <c r="D7" s="10">
        <v>200</v>
      </c>
      <c r="E7" s="10" t="s">
        <v>38</v>
      </c>
      <c r="F7" s="11"/>
      <c r="G7" s="11" t="s">
        <v>36</v>
      </c>
      <c r="H7" s="12">
        <f t="shared" si="1"/>
        <v>11.111111111111111</v>
      </c>
      <c r="I7" s="10">
        <v>11</v>
      </c>
      <c r="J7" s="11" t="s">
        <v>82</v>
      </c>
      <c r="K7" s="13">
        <f t="shared" si="2"/>
        <v>200</v>
      </c>
      <c r="L7" s="14">
        <f t="shared" si="6"/>
        <v>200</v>
      </c>
      <c r="M7" s="13">
        <f t="shared" si="3"/>
        <v>2200</v>
      </c>
      <c r="N7" s="15" t="str">
        <f t="shared" si="4"/>
        <v>11 раз по 200 г</v>
      </c>
      <c r="O7" s="37">
        <f t="shared" si="5"/>
        <v>11.111111111111111</v>
      </c>
    </row>
    <row r="8" spans="1:15" ht="14.1" customHeight="1" x14ac:dyDescent="0.25">
      <c r="A8" s="16"/>
      <c r="B8" s="11" t="str">
        <f t="shared" si="0"/>
        <v>Завтрак</v>
      </c>
      <c r="C8" s="18" t="s">
        <v>12</v>
      </c>
      <c r="D8" s="10">
        <v>2</v>
      </c>
      <c r="E8" s="10" t="s">
        <v>44</v>
      </c>
      <c r="F8" s="11">
        <v>10</v>
      </c>
      <c r="G8" s="11"/>
      <c r="H8" s="12">
        <f t="shared" si="1"/>
        <v>20</v>
      </c>
      <c r="I8" s="10">
        <v>11</v>
      </c>
      <c r="J8" s="11" t="s">
        <v>82</v>
      </c>
      <c r="K8" s="13">
        <f t="shared" si="2"/>
        <v>360</v>
      </c>
      <c r="L8" s="14">
        <f t="shared" si="6"/>
        <v>360</v>
      </c>
      <c r="M8" s="13">
        <f t="shared" si="3"/>
        <v>3960</v>
      </c>
      <c r="N8" s="15" t="str">
        <f t="shared" si="4"/>
        <v>11 раз по 36 шт</v>
      </c>
      <c r="O8" s="37">
        <f t="shared" si="5"/>
        <v>20</v>
      </c>
    </row>
    <row r="9" spans="1:15" ht="14.1" customHeight="1" x14ac:dyDescent="0.25">
      <c r="A9" s="16"/>
      <c r="B9" s="11" t="str">
        <f t="shared" si="0"/>
        <v>Завтрак</v>
      </c>
      <c r="C9" s="18" t="s">
        <v>13</v>
      </c>
      <c r="D9" s="10">
        <v>2</v>
      </c>
      <c r="E9" s="10" t="s">
        <v>44</v>
      </c>
      <c r="F9" s="11">
        <v>20</v>
      </c>
      <c r="G9" s="11"/>
      <c r="H9" s="12">
        <f t="shared" si="1"/>
        <v>40</v>
      </c>
      <c r="I9" s="10">
        <v>4</v>
      </c>
      <c r="J9" s="11" t="s">
        <v>84</v>
      </c>
      <c r="K9" s="13">
        <f t="shared" si="2"/>
        <v>720</v>
      </c>
      <c r="L9" s="14">
        <f t="shared" si="6"/>
        <v>720</v>
      </c>
      <c r="M9" s="13">
        <f t="shared" si="3"/>
        <v>2880</v>
      </c>
      <c r="N9" s="15" t="str">
        <f t="shared" si="4"/>
        <v>4 раза по 36 шт</v>
      </c>
      <c r="O9" s="37">
        <f t="shared" si="5"/>
        <v>40</v>
      </c>
    </row>
    <row r="10" spans="1:15" ht="14.1" customHeight="1" x14ac:dyDescent="0.25">
      <c r="A10" s="16"/>
      <c r="B10" s="11" t="str">
        <f t="shared" si="0"/>
        <v>Завтрак</v>
      </c>
      <c r="C10" s="18" t="s">
        <v>14</v>
      </c>
      <c r="D10" s="10">
        <v>2</v>
      </c>
      <c r="E10" s="10" t="s">
        <v>44</v>
      </c>
      <c r="F10" s="11">
        <v>22</v>
      </c>
      <c r="G10" s="11"/>
      <c r="H10" s="12">
        <f t="shared" si="1"/>
        <v>44</v>
      </c>
      <c r="I10" s="10">
        <v>3</v>
      </c>
      <c r="J10" s="11" t="s">
        <v>83</v>
      </c>
      <c r="K10" s="13">
        <f t="shared" si="2"/>
        <v>792</v>
      </c>
      <c r="L10" s="14">
        <f t="shared" si="6"/>
        <v>792</v>
      </c>
      <c r="M10" s="13">
        <f t="shared" si="3"/>
        <v>2376</v>
      </c>
      <c r="N10" s="15" t="str">
        <f t="shared" si="4"/>
        <v>3 раза по 36 шт</v>
      </c>
      <c r="O10" s="37">
        <f t="shared" si="5"/>
        <v>44</v>
      </c>
    </row>
    <row r="11" spans="1:15" ht="14.1" customHeight="1" x14ac:dyDescent="0.25">
      <c r="A11" s="16"/>
      <c r="B11" s="11" t="str">
        <f t="shared" si="0"/>
        <v>Завтрак</v>
      </c>
      <c r="C11" s="18" t="s">
        <v>15</v>
      </c>
      <c r="D11" s="10">
        <v>1</v>
      </c>
      <c r="E11" s="10" t="s">
        <v>44</v>
      </c>
      <c r="F11" s="11">
        <v>30</v>
      </c>
      <c r="G11" s="11"/>
      <c r="H11" s="12">
        <f t="shared" si="1"/>
        <v>30</v>
      </c>
      <c r="I11" s="10">
        <v>4</v>
      </c>
      <c r="J11" s="11" t="s">
        <v>85</v>
      </c>
      <c r="K11" s="13">
        <f t="shared" si="2"/>
        <v>540</v>
      </c>
      <c r="L11" s="14">
        <f t="shared" si="6"/>
        <v>540</v>
      </c>
      <c r="M11" s="13">
        <f t="shared" si="3"/>
        <v>2160</v>
      </c>
      <c r="N11" s="15" t="str">
        <f t="shared" si="4"/>
        <v>4 раза по 18 шт</v>
      </c>
      <c r="O11" s="37">
        <f t="shared" si="5"/>
        <v>30</v>
      </c>
    </row>
    <row r="12" spans="1:15" ht="14.1" customHeight="1" x14ac:dyDescent="0.25">
      <c r="A12" s="16"/>
      <c r="B12" s="11" t="str">
        <f t="shared" si="0"/>
        <v>Завтрак</v>
      </c>
      <c r="C12" s="19" t="s">
        <v>16</v>
      </c>
      <c r="D12" s="10">
        <v>20</v>
      </c>
      <c r="E12" s="10" t="s">
        <v>38</v>
      </c>
      <c r="F12" s="11"/>
      <c r="G12" s="11"/>
      <c r="H12" s="12">
        <f t="shared" si="1"/>
        <v>20</v>
      </c>
      <c r="I12" s="10">
        <v>3</v>
      </c>
      <c r="J12" s="11" t="s">
        <v>83</v>
      </c>
      <c r="K12" s="13">
        <f t="shared" si="2"/>
        <v>360</v>
      </c>
      <c r="L12" s="14">
        <f t="shared" si="6"/>
        <v>400</v>
      </c>
      <c r="M12" s="13">
        <f t="shared" si="3"/>
        <v>1200</v>
      </c>
      <c r="N12" s="15" t="str">
        <f t="shared" si="4"/>
        <v>3 раза по 400 г</v>
      </c>
      <c r="O12" s="37">
        <f t="shared" si="5"/>
        <v>22.222222222222221</v>
      </c>
    </row>
    <row r="13" spans="1:15" ht="14.1" customHeight="1" x14ac:dyDescent="0.25">
      <c r="A13" s="16"/>
      <c r="B13" s="11" t="str">
        <f t="shared" si="0"/>
        <v>Завтрак</v>
      </c>
      <c r="C13" s="19" t="s">
        <v>17</v>
      </c>
      <c r="D13" s="10">
        <v>200</v>
      </c>
      <c r="E13" s="10" t="s">
        <v>38</v>
      </c>
      <c r="F13" s="11"/>
      <c r="G13" s="11" t="s">
        <v>36</v>
      </c>
      <c r="H13" s="12">
        <f t="shared" si="1"/>
        <v>11.111111111111111</v>
      </c>
      <c r="I13" s="10">
        <v>4</v>
      </c>
      <c r="J13" s="11" t="s">
        <v>84</v>
      </c>
      <c r="K13" s="13">
        <f t="shared" si="2"/>
        <v>200</v>
      </c>
      <c r="L13" s="14">
        <f t="shared" si="6"/>
        <v>200</v>
      </c>
      <c r="M13" s="13">
        <f t="shared" si="3"/>
        <v>800</v>
      </c>
      <c r="N13" s="15" t="str">
        <f t="shared" si="4"/>
        <v>4 раза по 200 г</v>
      </c>
      <c r="O13" s="37">
        <f t="shared" si="5"/>
        <v>11.111111111111111</v>
      </c>
    </row>
    <row r="14" spans="1:15" ht="14.1" customHeight="1" x14ac:dyDescent="0.25">
      <c r="A14" s="16"/>
      <c r="B14" s="11" t="str">
        <f t="shared" si="0"/>
        <v>Завтрак</v>
      </c>
      <c r="C14" s="19" t="s">
        <v>18</v>
      </c>
      <c r="D14" s="10">
        <v>200</v>
      </c>
      <c r="E14" s="10" t="s">
        <v>38</v>
      </c>
      <c r="F14" s="11"/>
      <c r="G14" s="11" t="s">
        <v>36</v>
      </c>
      <c r="H14" s="12">
        <f t="shared" si="1"/>
        <v>11.111111111111111</v>
      </c>
      <c r="I14" s="10">
        <v>4</v>
      </c>
      <c r="J14" s="11" t="s">
        <v>85</v>
      </c>
      <c r="K14" s="13">
        <f t="shared" si="2"/>
        <v>200</v>
      </c>
      <c r="L14" s="14">
        <f t="shared" si="6"/>
        <v>200</v>
      </c>
      <c r="M14" s="13">
        <f t="shared" si="3"/>
        <v>800</v>
      </c>
      <c r="N14" s="15" t="str">
        <f t="shared" si="4"/>
        <v>4 раза по 200 г</v>
      </c>
      <c r="O14" s="37">
        <f t="shared" si="5"/>
        <v>11.111111111111111</v>
      </c>
    </row>
    <row r="15" spans="1:15" ht="14.1" customHeight="1" x14ac:dyDescent="0.25">
      <c r="A15" s="16"/>
      <c r="B15" s="11" t="str">
        <f>IF(NOT(ISBLANK(A15)),A15,B14)</f>
        <v>Завтрак</v>
      </c>
      <c r="C15" s="19" t="s">
        <v>58</v>
      </c>
      <c r="D15" s="10"/>
      <c r="E15" s="10"/>
      <c r="F15" s="11"/>
      <c r="G15" s="11"/>
      <c r="H15" s="12" t="str">
        <f>IF(ISBLANK(F15),IF(ISBLANK(D15),"",IF(G15="да",D15/$C$1,D15)),IF(G15="да",F15*D15/$C$1,F15*D15))</f>
        <v/>
      </c>
      <c r="I15" s="10"/>
      <c r="J15" s="11"/>
      <c r="K15" s="13" t="str">
        <f>IF(AND(NOT(ISBLANK(H15)),NOT(ISBLANK(I15))),H15*$C$1,"")</f>
        <v/>
      </c>
      <c r="L15" s="14" t="str">
        <f t="shared" si="6"/>
        <v/>
      </c>
      <c r="M15" s="13" t="str">
        <f t="shared" si="3"/>
        <v/>
      </c>
      <c r="N15" s="15" t="str">
        <f t="shared" si="4"/>
        <v/>
      </c>
      <c r="O15" s="37" t="str">
        <f t="shared" si="5"/>
        <v/>
      </c>
    </row>
    <row r="16" spans="1:15" ht="14.1" customHeight="1" x14ac:dyDescent="0.25">
      <c r="A16" s="16"/>
      <c r="B16" s="11" t="str">
        <f>IF(NOT(ISBLANK(A16)),A16,B15)</f>
        <v>Завтрак</v>
      </c>
      <c r="C16" s="19" t="s">
        <v>58</v>
      </c>
      <c r="D16" s="10"/>
      <c r="E16" s="10"/>
      <c r="F16" s="11"/>
      <c r="G16" s="11"/>
      <c r="H16" s="12" t="str">
        <f>IF(ISBLANK(F16),IF(ISBLANK(D16),"",IF(G16="да",D16/$C$1,D16)),IF(G16="да",F16*D16/$C$1,F16*D16))</f>
        <v/>
      </c>
      <c r="I16" s="10"/>
      <c r="J16" s="11"/>
      <c r="K16" s="13" t="str">
        <f>IF(AND(NOT(ISBLANK(H16)),NOT(ISBLANK(I16))),H16*$C$1,"")</f>
        <v/>
      </c>
      <c r="L16" s="14" t="str">
        <f t="shared" si="6"/>
        <v/>
      </c>
      <c r="M16" s="13" t="str">
        <f t="shared" si="3"/>
        <v/>
      </c>
      <c r="N16" s="15" t="str">
        <f t="shared" si="4"/>
        <v/>
      </c>
      <c r="O16" s="37" t="str">
        <f t="shared" si="5"/>
        <v/>
      </c>
    </row>
    <row r="17" spans="1:15" ht="14.1" customHeight="1" x14ac:dyDescent="0.25">
      <c r="A17" s="16"/>
      <c r="B17" s="11" t="str">
        <f t="shared" si="0"/>
        <v>Завтрак</v>
      </c>
      <c r="C17" s="19" t="s">
        <v>58</v>
      </c>
      <c r="D17" s="10"/>
      <c r="E17" s="10"/>
      <c r="F17" s="11"/>
      <c r="G17" s="11"/>
      <c r="H17" s="12" t="str">
        <f t="shared" si="1"/>
        <v/>
      </c>
      <c r="I17" s="10"/>
      <c r="J17" s="11"/>
      <c r="K17" s="13" t="str">
        <f t="shared" si="2"/>
        <v/>
      </c>
      <c r="L17" s="14" t="str">
        <f t="shared" si="6"/>
        <v/>
      </c>
      <c r="M17" s="13" t="str">
        <f>IF(L17="","",L17*I17)</f>
        <v/>
      </c>
      <c r="N17" s="15" t="str">
        <f t="shared" si="4"/>
        <v/>
      </c>
      <c r="O17" s="37" t="str">
        <f t="shared" si="5"/>
        <v/>
      </c>
    </row>
    <row r="18" spans="1:15" ht="14.1" customHeight="1" x14ac:dyDescent="0.25">
      <c r="A18" s="16"/>
      <c r="B18" s="11" t="str">
        <f t="shared" si="0"/>
        <v>Завтрак</v>
      </c>
      <c r="C18" s="19" t="s">
        <v>58</v>
      </c>
      <c r="D18" s="10"/>
      <c r="E18" s="10"/>
      <c r="F18" s="11"/>
      <c r="G18" s="11"/>
      <c r="H18" s="12" t="str">
        <f t="shared" si="1"/>
        <v/>
      </c>
      <c r="I18" s="10"/>
      <c r="J18" s="11"/>
      <c r="K18" s="13" t="str">
        <f t="shared" si="2"/>
        <v/>
      </c>
      <c r="L18" s="14" t="str">
        <f t="shared" si="6"/>
        <v/>
      </c>
      <c r="M18" s="13" t="str">
        <f t="shared" si="3"/>
        <v/>
      </c>
      <c r="N18" s="15" t="str">
        <f t="shared" si="4"/>
        <v/>
      </c>
      <c r="O18" s="37" t="str">
        <f t="shared" si="5"/>
        <v/>
      </c>
    </row>
    <row r="19" spans="1:15" ht="14.1" customHeight="1" x14ac:dyDescent="0.25">
      <c r="A19" s="35" t="s">
        <v>4</v>
      </c>
      <c r="B19" s="8" t="str">
        <f t="shared" si="0"/>
        <v>Обед</v>
      </c>
      <c r="C19" s="11" t="s">
        <v>59</v>
      </c>
      <c r="D19" s="10">
        <v>10</v>
      </c>
      <c r="E19" s="10" t="s">
        <v>37</v>
      </c>
      <c r="F19" s="11">
        <v>70</v>
      </c>
      <c r="G19" s="11" t="s">
        <v>36</v>
      </c>
      <c r="H19" s="12">
        <f t="shared" si="1"/>
        <v>38.888888888888886</v>
      </c>
      <c r="I19" s="10">
        <v>12</v>
      </c>
      <c r="J19" s="11"/>
      <c r="K19" s="13">
        <f t="shared" si="2"/>
        <v>700</v>
      </c>
      <c r="L19" s="14">
        <f t="shared" si="6"/>
        <v>700</v>
      </c>
      <c r="M19" s="13">
        <f t="shared" si="3"/>
        <v>8400</v>
      </c>
      <c r="N19" s="15" t="str">
        <f t="shared" si="4"/>
        <v>12 раз по 10 пакетов</v>
      </c>
      <c r="O19" s="37">
        <f t="shared" si="5"/>
        <v>38.888888888888886</v>
      </c>
    </row>
    <row r="20" spans="1:15" ht="14.1" customHeight="1" x14ac:dyDescent="0.25">
      <c r="A20" s="16"/>
      <c r="B20" s="11" t="e">
        <f>IF(NOT(ISBLANK(A20)),A20,#REF!)</f>
        <v>#REF!</v>
      </c>
      <c r="C20" s="20" t="s">
        <v>61</v>
      </c>
      <c r="D20" s="10">
        <v>50</v>
      </c>
      <c r="E20" s="10" t="s">
        <v>38</v>
      </c>
      <c r="F20" s="11"/>
      <c r="G20" s="11"/>
      <c r="H20" s="12">
        <f t="shared" si="1"/>
        <v>50</v>
      </c>
      <c r="I20" s="10">
        <v>4</v>
      </c>
      <c r="J20" s="11"/>
      <c r="K20" s="13">
        <f t="shared" si="2"/>
        <v>900</v>
      </c>
      <c r="L20" s="14">
        <f t="shared" si="6"/>
        <v>900</v>
      </c>
      <c r="M20" s="13">
        <f t="shared" si="3"/>
        <v>3600</v>
      </c>
      <c r="N20" s="15" t="str">
        <f t="shared" si="4"/>
        <v>4 раза по 900 г</v>
      </c>
      <c r="O20" s="37">
        <f t="shared" si="5"/>
        <v>50</v>
      </c>
    </row>
    <row r="21" spans="1:15" ht="14.1" customHeight="1" x14ac:dyDescent="0.25">
      <c r="A21" s="16"/>
      <c r="B21" s="11" t="e">
        <f t="shared" si="0"/>
        <v>#REF!</v>
      </c>
      <c r="C21" s="20" t="s">
        <v>20</v>
      </c>
      <c r="D21" s="10">
        <v>50</v>
      </c>
      <c r="E21" s="10" t="s">
        <v>38</v>
      </c>
      <c r="F21" s="11"/>
      <c r="G21" s="11"/>
      <c r="H21" s="12">
        <f t="shared" si="1"/>
        <v>50</v>
      </c>
      <c r="I21" s="10">
        <v>5</v>
      </c>
      <c r="J21" s="11"/>
      <c r="K21" s="13">
        <f t="shared" si="2"/>
        <v>900</v>
      </c>
      <c r="L21" s="14">
        <f t="shared" si="6"/>
        <v>900</v>
      </c>
      <c r="M21" s="13">
        <f t="shared" si="3"/>
        <v>4500</v>
      </c>
      <c r="N21" s="15" t="str">
        <f t="shared" si="4"/>
        <v>5 раз по 900 г</v>
      </c>
      <c r="O21" s="37">
        <f t="shared" si="5"/>
        <v>50</v>
      </c>
    </row>
    <row r="22" spans="1:15" ht="14.1" customHeight="1" x14ac:dyDescent="0.25">
      <c r="A22" s="16"/>
      <c r="B22" s="11" t="e">
        <f t="shared" si="0"/>
        <v>#REF!</v>
      </c>
      <c r="C22" s="20" t="s">
        <v>62</v>
      </c>
      <c r="D22" s="10">
        <v>2</v>
      </c>
      <c r="E22" s="10" t="s">
        <v>44</v>
      </c>
      <c r="F22" s="11">
        <v>20</v>
      </c>
      <c r="G22" s="11"/>
      <c r="H22" s="12">
        <f t="shared" si="1"/>
        <v>40</v>
      </c>
      <c r="I22" s="10">
        <v>3</v>
      </c>
      <c r="J22" s="11"/>
      <c r="K22" s="13">
        <f t="shared" si="2"/>
        <v>720</v>
      </c>
      <c r="L22" s="14">
        <f t="shared" si="6"/>
        <v>720</v>
      </c>
      <c r="M22" s="13">
        <f t="shared" si="3"/>
        <v>2160</v>
      </c>
      <c r="N22" s="15" t="str">
        <f t="shared" si="4"/>
        <v>3 раза по 36 шт</v>
      </c>
      <c r="O22" s="37">
        <f t="shared" si="5"/>
        <v>40</v>
      </c>
    </row>
    <row r="23" spans="1:15" ht="14.1" customHeight="1" x14ac:dyDescent="0.25">
      <c r="A23" s="16"/>
      <c r="B23" s="11" t="e">
        <f t="shared" si="0"/>
        <v>#REF!</v>
      </c>
      <c r="C23" s="20" t="s">
        <v>16</v>
      </c>
      <c r="D23" s="10">
        <v>20</v>
      </c>
      <c r="E23" s="10" t="s">
        <v>38</v>
      </c>
      <c r="F23" s="11"/>
      <c r="G23" s="11"/>
      <c r="H23" s="12">
        <f t="shared" si="1"/>
        <v>20</v>
      </c>
      <c r="I23" s="10">
        <v>12</v>
      </c>
      <c r="J23" s="11"/>
      <c r="K23" s="13">
        <f t="shared" si="2"/>
        <v>360</v>
      </c>
      <c r="L23" s="14">
        <f t="shared" si="6"/>
        <v>400</v>
      </c>
      <c r="M23" s="13">
        <f t="shared" si="3"/>
        <v>4800</v>
      </c>
      <c r="N23" s="15" t="str">
        <f t="shared" si="4"/>
        <v>12 раз по 400 г</v>
      </c>
      <c r="O23" s="37">
        <f t="shared" si="5"/>
        <v>22.222222222222221</v>
      </c>
    </row>
    <row r="24" spans="1:15" ht="14.1" customHeight="1" x14ac:dyDescent="0.25">
      <c r="A24" s="16"/>
      <c r="B24" s="11" t="e">
        <f t="shared" si="0"/>
        <v>#REF!</v>
      </c>
      <c r="C24" s="20" t="s">
        <v>63</v>
      </c>
      <c r="D24" s="10">
        <v>20</v>
      </c>
      <c r="E24" s="10" t="s">
        <v>38</v>
      </c>
      <c r="F24" s="11"/>
      <c r="G24" s="11"/>
      <c r="H24" s="12">
        <f t="shared" si="1"/>
        <v>20</v>
      </c>
      <c r="I24" s="10">
        <v>12</v>
      </c>
      <c r="J24" s="11"/>
      <c r="K24" s="13">
        <f t="shared" si="2"/>
        <v>360</v>
      </c>
      <c r="L24" s="14">
        <f t="shared" si="6"/>
        <v>400</v>
      </c>
      <c r="M24" s="13">
        <f>IF(L24="","",L24*I24)</f>
        <v>4800</v>
      </c>
      <c r="N24" s="15" t="str">
        <f t="shared" si="4"/>
        <v>12 раз по 400 г</v>
      </c>
      <c r="O24" s="37">
        <f t="shared" si="5"/>
        <v>22.222222222222221</v>
      </c>
    </row>
    <row r="25" spans="1:15" ht="14.1" customHeight="1" x14ac:dyDescent="0.25">
      <c r="A25" s="16"/>
      <c r="B25" s="11" t="e">
        <f>IF(NOT(ISBLANK(A25)),A25,#REF!)</f>
        <v>#REF!</v>
      </c>
      <c r="C25" s="21" t="s">
        <v>64</v>
      </c>
      <c r="D25" s="10">
        <v>4</v>
      </c>
      <c r="E25" s="10" t="s">
        <v>44</v>
      </c>
      <c r="F25" s="11">
        <v>7</v>
      </c>
      <c r="G25" s="11"/>
      <c r="H25" s="12">
        <f t="shared" si="1"/>
        <v>28</v>
      </c>
      <c r="I25" s="10">
        <v>11</v>
      </c>
      <c r="J25" s="11"/>
      <c r="K25" s="13">
        <f t="shared" si="2"/>
        <v>504</v>
      </c>
      <c r="L25" s="14">
        <f t="shared" si="6"/>
        <v>504</v>
      </c>
      <c r="M25" s="13">
        <f t="shared" si="3"/>
        <v>5544</v>
      </c>
      <c r="N25" s="15" t="str">
        <f t="shared" si="4"/>
        <v>11 раз по 72 шт</v>
      </c>
      <c r="O25" s="37">
        <f t="shared" si="5"/>
        <v>28</v>
      </c>
    </row>
    <row r="26" spans="1:15" ht="14.1" customHeight="1" x14ac:dyDescent="0.25">
      <c r="A26" s="16"/>
      <c r="B26" s="11" t="e">
        <f t="shared" si="0"/>
        <v>#REF!</v>
      </c>
      <c r="C26" s="22" t="s">
        <v>65</v>
      </c>
      <c r="D26" s="10">
        <v>2</v>
      </c>
      <c r="E26" s="10" t="s">
        <v>40</v>
      </c>
      <c r="F26" s="11">
        <v>100</v>
      </c>
      <c r="G26" s="11" t="s">
        <v>36</v>
      </c>
      <c r="H26" s="12">
        <f t="shared" si="1"/>
        <v>11.111111111111111</v>
      </c>
      <c r="I26" s="10">
        <v>11</v>
      </c>
      <c r="J26" s="11"/>
      <c r="K26" s="13">
        <f t="shared" si="2"/>
        <v>200</v>
      </c>
      <c r="L26" s="14">
        <f t="shared" si="6"/>
        <v>200</v>
      </c>
      <c r="M26" s="13">
        <f t="shared" si="3"/>
        <v>2200</v>
      </c>
      <c r="N26" s="15" t="str">
        <f t="shared" si="4"/>
        <v>11 раз по 2 луковицы</v>
      </c>
      <c r="O26" s="37">
        <f t="shared" si="5"/>
        <v>11.111111111111111</v>
      </c>
    </row>
    <row r="27" spans="1:15" ht="14.1" customHeight="1" x14ac:dyDescent="0.25">
      <c r="A27" s="16"/>
      <c r="B27" s="11" t="e">
        <f t="shared" si="0"/>
        <v>#REF!</v>
      </c>
      <c r="C27" s="22" t="s">
        <v>66</v>
      </c>
      <c r="D27" s="10">
        <v>1</v>
      </c>
      <c r="E27" s="10" t="s">
        <v>39</v>
      </c>
      <c r="F27" s="11">
        <v>75</v>
      </c>
      <c r="G27" s="11" t="s">
        <v>36</v>
      </c>
      <c r="H27" s="12">
        <f t="shared" si="1"/>
        <v>4.166666666666667</v>
      </c>
      <c r="I27" s="10">
        <v>11</v>
      </c>
      <c r="J27" s="11"/>
      <c r="K27" s="13">
        <f t="shared" si="2"/>
        <v>75</v>
      </c>
      <c r="L27" s="14">
        <f t="shared" si="6"/>
        <v>75</v>
      </c>
      <c r="M27" s="13">
        <f t="shared" si="3"/>
        <v>825</v>
      </c>
      <c r="N27" s="15" t="str">
        <f t="shared" si="4"/>
        <v>11 раз по 1 головка</v>
      </c>
      <c r="O27" s="37">
        <f t="shared" si="5"/>
        <v>4.166666666666667</v>
      </c>
    </row>
    <row r="28" spans="1:15" ht="14.1" customHeight="1" x14ac:dyDescent="0.25">
      <c r="A28" s="16"/>
      <c r="B28" s="11" t="e">
        <f t="shared" si="0"/>
        <v>#REF!</v>
      </c>
      <c r="C28" s="22" t="s">
        <v>58</v>
      </c>
      <c r="D28" s="10"/>
      <c r="E28" s="10"/>
      <c r="F28" s="11"/>
      <c r="G28" s="11"/>
      <c r="H28" s="12" t="str">
        <f t="shared" si="1"/>
        <v/>
      </c>
      <c r="I28" s="10"/>
      <c r="J28" s="11"/>
      <c r="K28" s="13" t="str">
        <f t="shared" si="2"/>
        <v/>
      </c>
      <c r="L28" s="14" t="str">
        <f t="shared" si="6"/>
        <v/>
      </c>
      <c r="M28" s="13" t="str">
        <f>IF(L28="","",L28*I28)</f>
        <v/>
      </c>
      <c r="N28" s="15" t="str">
        <f t="shared" si="4"/>
        <v/>
      </c>
      <c r="O28" s="37" t="str">
        <f t="shared" si="5"/>
        <v/>
      </c>
    </row>
    <row r="29" spans="1:15" ht="14.1" customHeight="1" x14ac:dyDescent="0.25">
      <c r="A29" s="16"/>
      <c r="B29" s="11" t="e">
        <f t="shared" si="0"/>
        <v>#REF!</v>
      </c>
      <c r="C29" s="22" t="s">
        <v>58</v>
      </c>
      <c r="D29" s="10"/>
      <c r="E29" s="10"/>
      <c r="F29" s="11"/>
      <c r="G29" s="11"/>
      <c r="H29" s="12" t="str">
        <f t="shared" si="1"/>
        <v/>
      </c>
      <c r="I29" s="10"/>
      <c r="J29" s="11"/>
      <c r="K29" s="13" t="str">
        <f t="shared" si="2"/>
        <v/>
      </c>
      <c r="L29" s="14" t="str">
        <f t="shared" si="6"/>
        <v/>
      </c>
      <c r="M29" s="13" t="str">
        <f>IF(L29="","",L29*I29)</f>
        <v/>
      </c>
      <c r="N29" s="15" t="str">
        <f t="shared" si="4"/>
        <v/>
      </c>
      <c r="O29" s="37" t="str">
        <f t="shared" si="5"/>
        <v/>
      </c>
    </row>
    <row r="30" spans="1:15" ht="14.1" customHeight="1" x14ac:dyDescent="0.25">
      <c r="A30" s="16"/>
      <c r="B30" s="11" t="e">
        <f t="shared" si="0"/>
        <v>#REF!</v>
      </c>
      <c r="C30" s="22" t="s">
        <v>58</v>
      </c>
      <c r="D30" s="10"/>
      <c r="E30" s="10"/>
      <c r="F30" s="11"/>
      <c r="G30" s="11"/>
      <c r="H30" s="12" t="str">
        <f t="shared" si="1"/>
        <v/>
      </c>
      <c r="I30" s="10"/>
      <c r="J30" s="11"/>
      <c r="K30" s="13" t="str">
        <f t="shared" si="2"/>
        <v/>
      </c>
      <c r="L30" s="14" t="str">
        <f t="shared" si="6"/>
        <v/>
      </c>
      <c r="M30" s="13" t="str">
        <f>IF(L30="","",L30*I30)</f>
        <v/>
      </c>
      <c r="N30" s="15" t="str">
        <f t="shared" si="4"/>
        <v/>
      </c>
      <c r="O30" s="37" t="str">
        <f t="shared" si="5"/>
        <v/>
      </c>
    </row>
    <row r="31" spans="1:15" ht="14.1" customHeight="1" x14ac:dyDescent="0.25">
      <c r="A31" s="16"/>
      <c r="B31" s="11" t="e">
        <f t="shared" si="0"/>
        <v>#REF!</v>
      </c>
      <c r="C31" s="11" t="s">
        <v>58</v>
      </c>
      <c r="D31" s="10"/>
      <c r="E31" s="10"/>
      <c r="F31" s="11"/>
      <c r="G31" s="11"/>
      <c r="H31" s="12" t="str">
        <f t="shared" si="1"/>
        <v/>
      </c>
      <c r="I31" s="10"/>
      <c r="J31" s="11"/>
      <c r="K31" s="13" t="str">
        <f t="shared" si="2"/>
        <v/>
      </c>
      <c r="L31" s="14" t="str">
        <f t="shared" si="6"/>
        <v/>
      </c>
      <c r="M31" s="13" t="str">
        <f t="shared" si="3"/>
        <v/>
      </c>
      <c r="N31" s="15" t="str">
        <f t="shared" si="4"/>
        <v/>
      </c>
      <c r="O31" s="37" t="str">
        <f t="shared" si="5"/>
        <v/>
      </c>
    </row>
    <row r="32" spans="1:15" ht="14.1" customHeight="1" x14ac:dyDescent="0.25">
      <c r="A32" s="35" t="s">
        <v>5</v>
      </c>
      <c r="B32" s="8" t="str">
        <f t="shared" si="0"/>
        <v>Ужин</v>
      </c>
      <c r="C32" s="23" t="s">
        <v>67</v>
      </c>
      <c r="D32" s="10">
        <v>70</v>
      </c>
      <c r="E32" s="10" t="s">
        <v>38</v>
      </c>
      <c r="F32" s="11"/>
      <c r="G32" s="11"/>
      <c r="H32" s="12">
        <f t="shared" si="1"/>
        <v>70</v>
      </c>
      <c r="I32" s="10">
        <v>4</v>
      </c>
      <c r="J32" s="11"/>
      <c r="K32" s="13">
        <f t="shared" si="2"/>
        <v>1260</v>
      </c>
      <c r="L32" s="14">
        <f t="shared" si="6"/>
        <v>1300</v>
      </c>
      <c r="M32" s="13">
        <f t="shared" si="3"/>
        <v>5200</v>
      </c>
      <c r="N32" s="15" t="str">
        <f t="shared" si="4"/>
        <v>4 раза по 1300 г</v>
      </c>
      <c r="O32" s="37">
        <f t="shared" si="5"/>
        <v>72.222222222222229</v>
      </c>
    </row>
    <row r="33" spans="1:15" ht="14.1" customHeight="1" x14ac:dyDescent="0.25">
      <c r="A33" s="16"/>
      <c r="B33" s="11" t="str">
        <f t="shared" ref="B33:B65" si="7">IF(NOT(ISBLANK(A33)),A33,B32)</f>
        <v>Ужин</v>
      </c>
      <c r="C33" s="23" t="s">
        <v>68</v>
      </c>
      <c r="D33" s="10">
        <v>90</v>
      </c>
      <c r="E33" s="10" t="s">
        <v>38</v>
      </c>
      <c r="F33" s="11"/>
      <c r="G33" s="11"/>
      <c r="H33" s="12">
        <f t="shared" ref="H33:H65" si="8">IF(ISBLANK(F33),IF(ISBLANK(D33),"",IF(G33="да",D33/$C$1,D33)),IF(G33="да",F33*D33/$C$1,F33*D33))</f>
        <v>90</v>
      </c>
      <c r="I33" s="10">
        <v>4</v>
      </c>
      <c r="J33" s="11"/>
      <c r="K33" s="13">
        <f t="shared" ref="K33:K65" si="9">IF(AND(NOT(ISBLANK(H33)),NOT(ISBLANK(I33))),H33*$C$1,"")</f>
        <v>1620</v>
      </c>
      <c r="L33" s="14">
        <f t="shared" si="6"/>
        <v>1700</v>
      </c>
      <c r="M33" s="13">
        <f t="shared" si="3"/>
        <v>6800</v>
      </c>
      <c r="N33" s="15" t="str">
        <f t="shared" si="4"/>
        <v>4 раза по 1700 г</v>
      </c>
      <c r="O33" s="37">
        <f t="shared" ref="O33:O64" si="10">IF(L33="","",L33/$C$1)</f>
        <v>94.444444444444443</v>
      </c>
    </row>
    <row r="34" spans="1:15" ht="14.1" customHeight="1" x14ac:dyDescent="0.25">
      <c r="A34" s="16"/>
      <c r="B34" s="11" t="str">
        <f>IF(NOT(ISBLANK(A34)),A34,B33)</f>
        <v>Ужин</v>
      </c>
      <c r="C34" s="23" t="s">
        <v>69</v>
      </c>
      <c r="D34" s="10">
        <v>100</v>
      </c>
      <c r="E34" s="10" t="s">
        <v>38</v>
      </c>
      <c r="F34" s="11"/>
      <c r="G34" s="11"/>
      <c r="H34" s="12">
        <f t="shared" si="8"/>
        <v>100</v>
      </c>
      <c r="I34" s="10">
        <v>3</v>
      </c>
      <c r="J34" s="11"/>
      <c r="K34" s="13">
        <f t="shared" si="9"/>
        <v>1800</v>
      </c>
      <c r="L34" s="14">
        <f t="shared" si="6"/>
        <v>1800</v>
      </c>
      <c r="M34" s="13">
        <f t="shared" si="3"/>
        <v>5400</v>
      </c>
      <c r="N34" s="15" t="str">
        <f t="shared" si="4"/>
        <v>3 раза по 1800 г</v>
      </c>
      <c r="O34" s="37">
        <f t="shared" si="10"/>
        <v>100</v>
      </c>
    </row>
    <row r="35" spans="1:15" ht="14.1" customHeight="1" x14ac:dyDescent="0.25">
      <c r="A35" s="16"/>
      <c r="B35" s="11" t="str">
        <f>IF(NOT(ISBLANK(A35)),A35,B34)</f>
        <v>Ужин</v>
      </c>
      <c r="C35" s="23" t="s">
        <v>60</v>
      </c>
      <c r="D35" s="10">
        <v>100</v>
      </c>
      <c r="E35" s="10" t="s">
        <v>38</v>
      </c>
      <c r="F35" s="11"/>
      <c r="G35" s="11"/>
      <c r="H35" s="12">
        <f>IF(ISBLANK(F35),IF(ISBLANK(D35),"",IF(G35="да",D35/$C$1,D35)),IF(G35="да",F35*D35/$C$1,F35*D35))</f>
        <v>100</v>
      </c>
      <c r="I35" s="10">
        <v>1</v>
      </c>
      <c r="J35" s="11" t="s">
        <v>87</v>
      </c>
      <c r="K35" s="13">
        <f>IF(AND(NOT(ISBLANK(H35)),NOT(ISBLANK(I35))),H35*$C$1,"")</f>
        <v>1800</v>
      </c>
      <c r="L35" s="14">
        <f t="shared" si="6"/>
        <v>1800</v>
      </c>
      <c r="M35" s="13">
        <f>IF(L35="","",L35*I35)</f>
        <v>1800</v>
      </c>
      <c r="N35" s="15" t="str">
        <f t="shared" ref="N35:N71" si="11">IF(AND(NOT(ISBLANK(H35)),NOT(ISBLANK(I35))),I35&amp;IF(OR(I35=1,I35&gt;4)," раз по "," раза по ")&amp;IF(L35=K35,IF(G35="да",D35,D35*$C$1)&amp;" "&amp;E35, L35 &amp; " г"),"")</f>
        <v>1 раз по 1800 г</v>
      </c>
      <c r="O35" s="37">
        <f t="shared" si="10"/>
        <v>100</v>
      </c>
    </row>
    <row r="36" spans="1:15" ht="14.1" customHeight="1" x14ac:dyDescent="0.25">
      <c r="A36" s="16"/>
      <c r="B36" s="11" t="str">
        <f>IF(NOT(ISBLANK(A36)),A36,B34)</f>
        <v>Ужин</v>
      </c>
      <c r="C36" s="24" t="s">
        <v>57</v>
      </c>
      <c r="D36" s="10">
        <v>200</v>
      </c>
      <c r="E36" s="10" t="s">
        <v>38</v>
      </c>
      <c r="F36" s="11"/>
      <c r="G36" s="11" t="s">
        <v>36</v>
      </c>
      <c r="H36" s="12">
        <f t="shared" si="8"/>
        <v>11.111111111111111</v>
      </c>
      <c r="I36" s="10">
        <v>4</v>
      </c>
      <c r="J36" s="11" t="s">
        <v>42</v>
      </c>
      <c r="K36" s="13">
        <f t="shared" si="9"/>
        <v>200</v>
      </c>
      <c r="L36" s="14">
        <f t="shared" si="6"/>
        <v>200</v>
      </c>
      <c r="M36" s="13">
        <f t="shared" si="3"/>
        <v>800</v>
      </c>
      <c r="N36" s="15" t="str">
        <f t="shared" si="11"/>
        <v>4 раза по 200 г</v>
      </c>
      <c r="O36" s="37">
        <f t="shared" si="10"/>
        <v>11.111111111111111</v>
      </c>
    </row>
    <row r="37" spans="1:15" ht="14.1" customHeight="1" x14ac:dyDescent="0.25">
      <c r="A37" s="16"/>
      <c r="B37" s="11" t="str">
        <f t="shared" si="7"/>
        <v>Ужин</v>
      </c>
      <c r="C37" s="23" t="s">
        <v>70</v>
      </c>
      <c r="D37" s="10">
        <v>22</v>
      </c>
      <c r="E37" s="10" t="s">
        <v>38</v>
      </c>
      <c r="F37" s="11"/>
      <c r="G37" s="11"/>
      <c r="H37" s="12">
        <f t="shared" si="8"/>
        <v>22</v>
      </c>
      <c r="I37" s="10">
        <v>4</v>
      </c>
      <c r="J37" s="11" t="s">
        <v>86</v>
      </c>
      <c r="K37" s="13">
        <f t="shared" si="9"/>
        <v>396</v>
      </c>
      <c r="L37" s="14">
        <f t="shared" si="6"/>
        <v>400</v>
      </c>
      <c r="M37" s="13">
        <f t="shared" si="3"/>
        <v>1600</v>
      </c>
      <c r="N37" s="15" t="str">
        <f t="shared" si="11"/>
        <v>4 раза по 400 г</v>
      </c>
      <c r="O37" s="37">
        <f t="shared" si="10"/>
        <v>22.222222222222221</v>
      </c>
    </row>
    <row r="38" spans="1:15" ht="14.1" customHeight="1" x14ac:dyDescent="0.25">
      <c r="A38" s="16"/>
      <c r="B38" s="11" t="str">
        <f t="shared" si="7"/>
        <v>Ужин</v>
      </c>
      <c r="C38" s="23" t="s">
        <v>71</v>
      </c>
      <c r="D38" s="10">
        <v>22</v>
      </c>
      <c r="E38" s="10" t="s">
        <v>38</v>
      </c>
      <c r="F38" s="11"/>
      <c r="G38" s="11"/>
      <c r="H38" s="12">
        <f t="shared" si="8"/>
        <v>22</v>
      </c>
      <c r="I38" s="10">
        <v>8</v>
      </c>
      <c r="J38" s="11"/>
      <c r="K38" s="13">
        <f t="shared" si="9"/>
        <v>396</v>
      </c>
      <c r="L38" s="14">
        <f t="shared" si="6"/>
        <v>400</v>
      </c>
      <c r="M38" s="13">
        <f t="shared" si="3"/>
        <v>3200</v>
      </c>
      <c r="N38" s="15" t="str">
        <f t="shared" si="11"/>
        <v>8 раз по 400 г</v>
      </c>
      <c r="O38" s="37">
        <f t="shared" si="10"/>
        <v>22.222222222222221</v>
      </c>
    </row>
    <row r="39" spans="1:15" ht="14.1" customHeight="1" x14ac:dyDescent="0.25">
      <c r="A39" s="16"/>
      <c r="B39" s="11" t="str">
        <f t="shared" si="7"/>
        <v>Ужин</v>
      </c>
      <c r="C39" s="25" t="s">
        <v>19</v>
      </c>
      <c r="D39" s="10">
        <v>50</v>
      </c>
      <c r="E39" s="10" t="s">
        <v>38</v>
      </c>
      <c r="F39" s="11"/>
      <c r="G39" s="11"/>
      <c r="H39" s="12">
        <f t="shared" si="8"/>
        <v>50</v>
      </c>
      <c r="I39" s="10">
        <v>4</v>
      </c>
      <c r="J39" s="11"/>
      <c r="K39" s="13">
        <f t="shared" si="9"/>
        <v>900</v>
      </c>
      <c r="L39" s="14">
        <f t="shared" si="6"/>
        <v>900</v>
      </c>
      <c r="M39" s="13">
        <f t="shared" si="3"/>
        <v>3600</v>
      </c>
      <c r="N39" s="15" t="str">
        <f t="shared" si="11"/>
        <v>4 раза по 900 г</v>
      </c>
      <c r="O39" s="37">
        <f t="shared" si="10"/>
        <v>50</v>
      </c>
    </row>
    <row r="40" spans="1:15" ht="14.1" customHeight="1" x14ac:dyDescent="0.25">
      <c r="A40" s="16"/>
      <c r="B40" s="11" t="str">
        <f t="shared" si="7"/>
        <v>Ужин</v>
      </c>
      <c r="C40" s="25" t="s">
        <v>88</v>
      </c>
      <c r="D40" s="10">
        <v>50</v>
      </c>
      <c r="E40" s="10" t="s">
        <v>38</v>
      </c>
      <c r="F40" s="11"/>
      <c r="G40" s="11"/>
      <c r="H40" s="12">
        <f t="shared" si="8"/>
        <v>50</v>
      </c>
      <c r="I40" s="10">
        <v>4</v>
      </c>
      <c r="J40" s="11"/>
      <c r="K40" s="13">
        <f t="shared" si="9"/>
        <v>900</v>
      </c>
      <c r="L40" s="14">
        <f t="shared" si="6"/>
        <v>900</v>
      </c>
      <c r="M40" s="13">
        <f t="shared" si="3"/>
        <v>3600</v>
      </c>
      <c r="N40" s="15" t="str">
        <f t="shared" si="11"/>
        <v>4 раза по 900 г</v>
      </c>
      <c r="O40" s="37">
        <f t="shared" si="10"/>
        <v>50</v>
      </c>
    </row>
    <row r="41" spans="1:15" ht="14.1" customHeight="1" x14ac:dyDescent="0.25">
      <c r="A41" s="16"/>
      <c r="B41" s="11" t="str">
        <f t="shared" si="7"/>
        <v>Ужин</v>
      </c>
      <c r="C41" s="26" t="s">
        <v>22</v>
      </c>
      <c r="D41" s="10">
        <v>6</v>
      </c>
      <c r="E41" s="10" t="s">
        <v>44</v>
      </c>
      <c r="F41" s="11">
        <v>100</v>
      </c>
      <c r="G41" s="11" t="s">
        <v>36</v>
      </c>
      <c r="H41" s="12">
        <f t="shared" si="8"/>
        <v>33.333333333333336</v>
      </c>
      <c r="I41" s="10">
        <v>4</v>
      </c>
      <c r="J41" s="11"/>
      <c r="K41" s="13">
        <f t="shared" si="9"/>
        <v>600</v>
      </c>
      <c r="L41" s="14">
        <f t="shared" si="6"/>
        <v>600</v>
      </c>
      <c r="M41" s="13">
        <f t="shared" ref="M41:M71" si="12">IF(L41="","",L41*I41)</f>
        <v>2400</v>
      </c>
      <c r="N41" s="15" t="str">
        <f t="shared" si="11"/>
        <v>4 раза по 6 шт</v>
      </c>
      <c r="O41" s="37">
        <f t="shared" si="10"/>
        <v>33.333333333333336</v>
      </c>
    </row>
    <row r="42" spans="1:15" ht="14.1" customHeight="1" x14ac:dyDescent="0.25">
      <c r="A42" s="16"/>
      <c r="B42" s="11" t="str">
        <f t="shared" si="7"/>
        <v>Ужин</v>
      </c>
      <c r="C42" s="21" t="s">
        <v>64</v>
      </c>
      <c r="D42" s="10">
        <v>3</v>
      </c>
      <c r="E42" s="10" t="s">
        <v>44</v>
      </c>
      <c r="F42" s="11">
        <v>7</v>
      </c>
      <c r="G42" s="11"/>
      <c r="H42" s="12">
        <f t="shared" si="8"/>
        <v>21</v>
      </c>
      <c r="I42" s="10">
        <v>12</v>
      </c>
      <c r="J42" s="11"/>
      <c r="K42" s="13">
        <f t="shared" si="9"/>
        <v>378</v>
      </c>
      <c r="L42" s="14">
        <f t="shared" si="6"/>
        <v>378</v>
      </c>
      <c r="M42" s="13">
        <f t="shared" si="12"/>
        <v>4536</v>
      </c>
      <c r="N42" s="15" t="str">
        <f t="shared" si="11"/>
        <v>12 раз по 54 шт</v>
      </c>
      <c r="O42" s="37">
        <f t="shared" si="10"/>
        <v>21</v>
      </c>
    </row>
    <row r="43" spans="1:15" ht="14.1" customHeight="1" x14ac:dyDescent="0.25">
      <c r="A43" s="16"/>
      <c r="B43" s="11" t="str">
        <f t="shared" si="7"/>
        <v>Ужин</v>
      </c>
      <c r="C43" s="11" t="s">
        <v>76</v>
      </c>
      <c r="D43" s="10">
        <v>500</v>
      </c>
      <c r="E43" s="10" t="s">
        <v>38</v>
      </c>
      <c r="F43" s="11"/>
      <c r="G43" s="11" t="s">
        <v>36</v>
      </c>
      <c r="H43" s="12">
        <f t="shared" si="8"/>
        <v>27.777777777777779</v>
      </c>
      <c r="I43" s="10">
        <v>6</v>
      </c>
      <c r="J43" s="11"/>
      <c r="K43" s="13">
        <f t="shared" si="9"/>
        <v>500</v>
      </c>
      <c r="L43" s="14">
        <f t="shared" si="6"/>
        <v>500</v>
      </c>
      <c r="M43" s="13">
        <f t="shared" si="12"/>
        <v>3000</v>
      </c>
      <c r="N43" s="15" t="str">
        <f t="shared" si="11"/>
        <v>6 раз по 500 г</v>
      </c>
      <c r="O43" s="37">
        <f t="shared" si="10"/>
        <v>27.777777777777779</v>
      </c>
    </row>
    <row r="44" spans="1:15" ht="14.1" customHeight="1" x14ac:dyDescent="0.25">
      <c r="A44" s="16"/>
      <c r="B44" s="11" t="str">
        <f t="shared" si="7"/>
        <v>Ужин</v>
      </c>
      <c r="C44" s="11" t="s">
        <v>77</v>
      </c>
      <c r="D44" s="10">
        <v>10</v>
      </c>
      <c r="E44" s="10" t="s">
        <v>38</v>
      </c>
      <c r="F44" s="11"/>
      <c r="G44" s="11" t="s">
        <v>36</v>
      </c>
      <c r="H44" s="12">
        <f t="shared" si="8"/>
        <v>0.55555555555555558</v>
      </c>
      <c r="I44" s="10">
        <v>14</v>
      </c>
      <c r="J44" s="11"/>
      <c r="K44" s="13">
        <f t="shared" si="9"/>
        <v>10</v>
      </c>
      <c r="L44" s="14">
        <f t="shared" si="6"/>
        <v>100</v>
      </c>
      <c r="M44" s="13">
        <f t="shared" si="12"/>
        <v>1400</v>
      </c>
      <c r="N44" s="15" t="str">
        <f t="shared" si="11"/>
        <v>14 раз по 100 г</v>
      </c>
      <c r="O44" s="37">
        <f t="shared" si="10"/>
        <v>5.5555555555555554</v>
      </c>
    </row>
    <row r="45" spans="1:15" ht="14.1" customHeight="1" x14ac:dyDescent="0.25">
      <c r="A45" s="16"/>
      <c r="B45" s="11" t="str">
        <f t="shared" si="7"/>
        <v>Ужин</v>
      </c>
      <c r="C45" s="11" t="s">
        <v>58</v>
      </c>
      <c r="D45" s="10"/>
      <c r="E45" s="10"/>
      <c r="F45" s="11"/>
      <c r="G45" s="11"/>
      <c r="H45" s="12" t="str">
        <f t="shared" si="8"/>
        <v/>
      </c>
      <c r="I45" s="10"/>
      <c r="J45" s="11"/>
      <c r="K45" s="13" t="str">
        <f t="shared" si="9"/>
        <v/>
      </c>
      <c r="L45" s="14" t="str">
        <f t="shared" si="6"/>
        <v/>
      </c>
      <c r="M45" s="13" t="str">
        <f t="shared" si="12"/>
        <v/>
      </c>
      <c r="N45" s="15" t="str">
        <f t="shared" si="11"/>
        <v/>
      </c>
      <c r="O45" s="37" t="str">
        <f t="shared" si="10"/>
        <v/>
      </c>
    </row>
    <row r="46" spans="1:15" ht="14.1" customHeight="1" x14ac:dyDescent="0.25">
      <c r="A46" s="16"/>
      <c r="B46" s="11" t="str">
        <f t="shared" si="7"/>
        <v>Ужин</v>
      </c>
      <c r="C46" s="11" t="s">
        <v>58</v>
      </c>
      <c r="D46" s="10"/>
      <c r="E46" s="10"/>
      <c r="F46" s="11"/>
      <c r="G46" s="11"/>
      <c r="H46" s="12" t="str">
        <f t="shared" si="8"/>
        <v/>
      </c>
      <c r="I46" s="10"/>
      <c r="J46" s="11"/>
      <c r="K46" s="13" t="str">
        <f t="shared" si="9"/>
        <v/>
      </c>
      <c r="L46" s="14" t="str">
        <f t="shared" si="6"/>
        <v/>
      </c>
      <c r="M46" s="13" t="str">
        <f t="shared" si="12"/>
        <v/>
      </c>
      <c r="N46" s="15" t="str">
        <f t="shared" si="11"/>
        <v/>
      </c>
      <c r="O46" s="37" t="str">
        <f t="shared" si="10"/>
        <v/>
      </c>
    </row>
    <row r="47" spans="1:15" ht="14.1" customHeight="1" x14ac:dyDescent="0.25">
      <c r="A47" s="16"/>
      <c r="B47" s="11" t="str">
        <f t="shared" si="7"/>
        <v>Ужин</v>
      </c>
      <c r="C47" s="11" t="s">
        <v>58</v>
      </c>
      <c r="D47" s="10"/>
      <c r="E47" s="10"/>
      <c r="F47" s="11"/>
      <c r="G47" s="11"/>
      <c r="H47" s="12" t="str">
        <f t="shared" si="8"/>
        <v/>
      </c>
      <c r="I47" s="10"/>
      <c r="J47" s="11"/>
      <c r="K47" s="13" t="str">
        <f t="shared" si="9"/>
        <v/>
      </c>
      <c r="L47" s="14" t="str">
        <f t="shared" si="6"/>
        <v/>
      </c>
      <c r="M47" s="13" t="str">
        <f t="shared" si="12"/>
        <v/>
      </c>
      <c r="N47" s="15" t="str">
        <f t="shared" si="11"/>
        <v/>
      </c>
      <c r="O47" s="37" t="str">
        <f t="shared" si="10"/>
        <v/>
      </c>
    </row>
    <row r="48" spans="1:15" ht="14.1" customHeight="1" x14ac:dyDescent="0.25">
      <c r="A48" s="35" t="s">
        <v>21</v>
      </c>
      <c r="B48" s="8" t="str">
        <f t="shared" si="7"/>
        <v>Перевал</v>
      </c>
      <c r="C48" s="27" t="s">
        <v>22</v>
      </c>
      <c r="D48" s="10">
        <v>4</v>
      </c>
      <c r="E48" s="10" t="s">
        <v>44</v>
      </c>
      <c r="F48" s="11">
        <v>100</v>
      </c>
      <c r="G48" s="11" t="s">
        <v>36</v>
      </c>
      <c r="H48" s="12">
        <f t="shared" si="8"/>
        <v>22.222222222222221</v>
      </c>
      <c r="I48" s="10">
        <v>5</v>
      </c>
      <c r="J48" s="11" t="s">
        <v>50</v>
      </c>
      <c r="K48" s="13">
        <f t="shared" si="9"/>
        <v>400</v>
      </c>
      <c r="L48" s="14">
        <f t="shared" si="6"/>
        <v>400</v>
      </c>
      <c r="M48" s="13">
        <f t="shared" si="12"/>
        <v>2000</v>
      </c>
      <c r="N48" s="15" t="str">
        <f t="shared" si="11"/>
        <v>5 раз по 4 шт</v>
      </c>
      <c r="O48" s="37">
        <f t="shared" si="10"/>
        <v>22.222222222222221</v>
      </c>
    </row>
    <row r="49" spans="1:15" ht="14.1" customHeight="1" x14ac:dyDescent="0.25">
      <c r="A49" s="16"/>
      <c r="B49" s="11" t="str">
        <f t="shared" si="7"/>
        <v>Перевал</v>
      </c>
      <c r="C49" s="11" t="s">
        <v>58</v>
      </c>
      <c r="D49" s="10"/>
      <c r="E49" s="10"/>
      <c r="F49" s="11"/>
      <c r="G49" s="11"/>
      <c r="H49" s="12" t="str">
        <f t="shared" si="8"/>
        <v/>
      </c>
      <c r="I49" s="10"/>
      <c r="J49" s="11"/>
      <c r="K49" s="13" t="str">
        <f t="shared" si="9"/>
        <v/>
      </c>
      <c r="L49" s="14" t="str">
        <f t="shared" si="6"/>
        <v/>
      </c>
      <c r="M49" s="13" t="str">
        <f t="shared" si="12"/>
        <v/>
      </c>
      <c r="N49" s="15" t="str">
        <f t="shared" si="11"/>
        <v/>
      </c>
      <c r="O49" s="37" t="str">
        <f t="shared" si="10"/>
        <v/>
      </c>
    </row>
    <row r="50" spans="1:15" ht="14.1" customHeight="1" x14ac:dyDescent="0.25">
      <c r="A50" s="16"/>
      <c r="B50" s="11" t="str">
        <f t="shared" si="7"/>
        <v>Перевал</v>
      </c>
      <c r="C50" s="11" t="s">
        <v>58</v>
      </c>
      <c r="D50" s="10"/>
      <c r="E50" s="10"/>
      <c r="F50" s="11"/>
      <c r="G50" s="11"/>
      <c r="H50" s="12" t="str">
        <f t="shared" si="8"/>
        <v/>
      </c>
      <c r="I50" s="10"/>
      <c r="J50" s="11"/>
      <c r="K50" s="13" t="str">
        <f t="shared" si="9"/>
        <v/>
      </c>
      <c r="L50" s="14" t="str">
        <f t="shared" si="6"/>
        <v/>
      </c>
      <c r="M50" s="13" t="str">
        <f t="shared" si="12"/>
        <v/>
      </c>
      <c r="N50" s="15" t="str">
        <f t="shared" si="11"/>
        <v/>
      </c>
      <c r="O50" s="37" t="str">
        <f t="shared" si="10"/>
        <v/>
      </c>
    </row>
    <row r="51" spans="1:15" ht="14.1" customHeight="1" x14ac:dyDescent="0.25">
      <c r="A51" s="16"/>
      <c r="B51" s="11" t="str">
        <f t="shared" si="7"/>
        <v>Перевал</v>
      </c>
      <c r="C51" s="11" t="s">
        <v>58</v>
      </c>
      <c r="D51" s="10"/>
      <c r="E51" s="10"/>
      <c r="F51" s="11"/>
      <c r="G51" s="11"/>
      <c r="H51" s="12" t="str">
        <f t="shared" si="8"/>
        <v/>
      </c>
      <c r="I51" s="10"/>
      <c r="J51" s="11"/>
      <c r="K51" s="13" t="str">
        <f t="shared" si="9"/>
        <v/>
      </c>
      <c r="L51" s="14" t="str">
        <f t="shared" si="6"/>
        <v/>
      </c>
      <c r="M51" s="13" t="str">
        <f t="shared" si="12"/>
        <v/>
      </c>
      <c r="N51" s="15" t="str">
        <f t="shared" si="11"/>
        <v/>
      </c>
      <c r="O51" s="37" t="str">
        <f t="shared" si="10"/>
        <v/>
      </c>
    </row>
    <row r="52" spans="1:15" ht="14.1" customHeight="1" x14ac:dyDescent="0.25">
      <c r="A52" s="16"/>
      <c r="B52" s="11" t="str">
        <f t="shared" si="7"/>
        <v>Перевал</v>
      </c>
      <c r="C52" s="11" t="s">
        <v>58</v>
      </c>
      <c r="D52" s="10"/>
      <c r="E52" s="10"/>
      <c r="F52" s="11"/>
      <c r="G52" s="11"/>
      <c r="H52" s="12" t="str">
        <f t="shared" si="8"/>
        <v/>
      </c>
      <c r="I52" s="10"/>
      <c r="J52" s="11"/>
      <c r="K52" s="13" t="str">
        <f t="shared" si="9"/>
        <v/>
      </c>
      <c r="L52" s="14" t="str">
        <f t="shared" si="6"/>
        <v/>
      </c>
      <c r="M52" s="13" t="str">
        <f t="shared" si="12"/>
        <v/>
      </c>
      <c r="N52" s="15" t="str">
        <f t="shared" si="11"/>
        <v/>
      </c>
      <c r="O52" s="37" t="str">
        <f t="shared" si="10"/>
        <v/>
      </c>
    </row>
    <row r="53" spans="1:15" ht="14.1" customHeight="1" x14ac:dyDescent="0.25">
      <c r="A53" s="35" t="s">
        <v>6</v>
      </c>
      <c r="B53" s="8" t="str">
        <f t="shared" si="7"/>
        <v>Заначка</v>
      </c>
      <c r="C53" s="28" t="s">
        <v>18</v>
      </c>
      <c r="D53" s="10">
        <v>350</v>
      </c>
      <c r="E53" s="10" t="s">
        <v>38</v>
      </c>
      <c r="F53" s="11"/>
      <c r="G53" s="11" t="s">
        <v>36</v>
      </c>
      <c r="H53" s="12">
        <f t="shared" si="8"/>
        <v>19.444444444444443</v>
      </c>
      <c r="I53" s="10">
        <v>5</v>
      </c>
      <c r="J53" s="11"/>
      <c r="K53" s="13">
        <f t="shared" si="9"/>
        <v>350</v>
      </c>
      <c r="L53" s="14">
        <f t="shared" si="6"/>
        <v>400</v>
      </c>
      <c r="M53" s="13">
        <f t="shared" si="12"/>
        <v>2000</v>
      </c>
      <c r="N53" s="15" t="str">
        <f t="shared" si="11"/>
        <v>5 раз по 400 г</v>
      </c>
      <c r="O53" s="37">
        <f t="shared" si="10"/>
        <v>22.222222222222221</v>
      </c>
    </row>
    <row r="54" spans="1:15" ht="14.1" customHeight="1" x14ac:dyDescent="0.25">
      <c r="A54" s="16"/>
      <c r="B54" s="11" t="str">
        <f t="shared" si="7"/>
        <v>Заначка</v>
      </c>
      <c r="C54" s="28" t="s">
        <v>23</v>
      </c>
      <c r="D54" s="10">
        <v>200</v>
      </c>
      <c r="E54" s="10" t="s">
        <v>38</v>
      </c>
      <c r="F54" s="11"/>
      <c r="G54" s="11" t="s">
        <v>36</v>
      </c>
      <c r="H54" s="12">
        <f t="shared" si="8"/>
        <v>11.111111111111111</v>
      </c>
      <c r="I54" s="10">
        <v>3</v>
      </c>
      <c r="J54" s="11"/>
      <c r="K54" s="13">
        <f t="shared" si="9"/>
        <v>200</v>
      </c>
      <c r="L54" s="14">
        <f t="shared" si="6"/>
        <v>200</v>
      </c>
      <c r="M54" s="13">
        <f t="shared" si="12"/>
        <v>600</v>
      </c>
      <c r="N54" s="15" t="str">
        <f t="shared" si="11"/>
        <v>3 раза по 200 г</v>
      </c>
      <c r="O54" s="37">
        <f t="shared" si="10"/>
        <v>11.111111111111111</v>
      </c>
    </row>
    <row r="55" spans="1:15" ht="14.1" customHeight="1" x14ac:dyDescent="0.25">
      <c r="A55" s="16"/>
      <c r="B55" s="11" t="str">
        <f t="shared" si="7"/>
        <v>Заначка</v>
      </c>
      <c r="C55" s="28" t="s">
        <v>24</v>
      </c>
      <c r="D55" s="10">
        <v>400</v>
      </c>
      <c r="E55" s="10" t="s">
        <v>38</v>
      </c>
      <c r="F55" s="11"/>
      <c r="G55" s="11" t="s">
        <v>36</v>
      </c>
      <c r="H55" s="12">
        <f t="shared" si="8"/>
        <v>22.222222222222221</v>
      </c>
      <c r="I55" s="10">
        <v>5</v>
      </c>
      <c r="J55" s="11"/>
      <c r="K55" s="13">
        <f t="shared" si="9"/>
        <v>400</v>
      </c>
      <c r="L55" s="14">
        <f t="shared" si="6"/>
        <v>400</v>
      </c>
      <c r="M55" s="13">
        <f t="shared" si="12"/>
        <v>2000</v>
      </c>
      <c r="N55" s="15" t="str">
        <f t="shared" si="11"/>
        <v>5 раз по 400 г</v>
      </c>
      <c r="O55" s="37">
        <f t="shared" si="10"/>
        <v>22.222222222222221</v>
      </c>
    </row>
    <row r="56" spans="1:15" ht="14.1" customHeight="1" x14ac:dyDescent="0.25">
      <c r="A56" s="16"/>
      <c r="B56" s="11" t="str">
        <f t="shared" si="7"/>
        <v>Заначка</v>
      </c>
      <c r="C56" s="28" t="s">
        <v>25</v>
      </c>
      <c r="D56" s="10">
        <v>200</v>
      </c>
      <c r="E56" s="10" t="s">
        <v>38</v>
      </c>
      <c r="F56" s="11"/>
      <c r="G56" s="11" t="s">
        <v>36</v>
      </c>
      <c r="H56" s="12">
        <f t="shared" si="8"/>
        <v>11.111111111111111</v>
      </c>
      <c r="I56" s="10">
        <v>3</v>
      </c>
      <c r="J56" s="11"/>
      <c r="K56" s="13">
        <f t="shared" si="9"/>
        <v>200</v>
      </c>
      <c r="L56" s="14">
        <f t="shared" si="6"/>
        <v>200</v>
      </c>
      <c r="M56" s="13">
        <f t="shared" si="12"/>
        <v>600</v>
      </c>
      <c r="N56" s="15" t="str">
        <f t="shared" si="11"/>
        <v>3 раза по 200 г</v>
      </c>
      <c r="O56" s="37">
        <f t="shared" si="10"/>
        <v>11.111111111111111</v>
      </c>
    </row>
    <row r="57" spans="1:15" ht="14.1" customHeight="1" x14ac:dyDescent="0.25">
      <c r="A57" s="16"/>
      <c r="B57" s="11" t="str">
        <f t="shared" si="7"/>
        <v>Заначка</v>
      </c>
      <c r="C57" s="28" t="s">
        <v>26</v>
      </c>
      <c r="D57" s="10">
        <v>200</v>
      </c>
      <c r="E57" s="10" t="s">
        <v>38</v>
      </c>
      <c r="F57" s="11"/>
      <c r="G57" s="11" t="s">
        <v>36</v>
      </c>
      <c r="H57" s="12">
        <f t="shared" si="8"/>
        <v>11.111111111111111</v>
      </c>
      <c r="I57" s="10">
        <v>3</v>
      </c>
      <c r="J57" s="11"/>
      <c r="K57" s="13">
        <f t="shared" si="9"/>
        <v>200</v>
      </c>
      <c r="L57" s="14">
        <f t="shared" si="6"/>
        <v>200</v>
      </c>
      <c r="M57" s="13">
        <f t="shared" si="12"/>
        <v>600</v>
      </c>
      <c r="N57" s="15" t="str">
        <f t="shared" si="11"/>
        <v>3 раза по 200 г</v>
      </c>
      <c r="O57" s="37">
        <f t="shared" si="10"/>
        <v>11.111111111111111</v>
      </c>
    </row>
    <row r="58" spans="1:15" ht="14.1" customHeight="1" x14ac:dyDescent="0.25">
      <c r="A58" s="16"/>
      <c r="B58" s="11" t="str">
        <f t="shared" si="7"/>
        <v>Заначка</v>
      </c>
      <c r="C58" s="28" t="s">
        <v>27</v>
      </c>
      <c r="D58" s="10">
        <v>200</v>
      </c>
      <c r="E58" s="10" t="s">
        <v>38</v>
      </c>
      <c r="F58" s="11"/>
      <c r="G58" s="11" t="s">
        <v>36</v>
      </c>
      <c r="H58" s="12">
        <f t="shared" si="8"/>
        <v>11.111111111111111</v>
      </c>
      <c r="I58" s="10">
        <v>3</v>
      </c>
      <c r="J58" s="11"/>
      <c r="K58" s="13">
        <f t="shared" si="9"/>
        <v>200</v>
      </c>
      <c r="L58" s="14">
        <f t="shared" si="6"/>
        <v>200</v>
      </c>
      <c r="M58" s="13">
        <f t="shared" si="12"/>
        <v>600</v>
      </c>
      <c r="N58" s="15" t="str">
        <f t="shared" si="11"/>
        <v>3 раза по 200 г</v>
      </c>
      <c r="O58" s="37">
        <f t="shared" si="10"/>
        <v>11.111111111111111</v>
      </c>
    </row>
    <row r="59" spans="1:15" ht="14.1" customHeight="1" x14ac:dyDescent="0.25">
      <c r="A59" s="16"/>
      <c r="B59" s="11" t="str">
        <f t="shared" si="7"/>
        <v>Заначка</v>
      </c>
      <c r="C59" s="28" t="s">
        <v>28</v>
      </c>
      <c r="D59" s="10">
        <v>200</v>
      </c>
      <c r="E59" s="10" t="s">
        <v>38</v>
      </c>
      <c r="F59" s="11"/>
      <c r="G59" s="11" t="s">
        <v>36</v>
      </c>
      <c r="H59" s="12">
        <f t="shared" si="8"/>
        <v>11.111111111111111</v>
      </c>
      <c r="I59" s="10">
        <v>3</v>
      </c>
      <c r="J59" s="11"/>
      <c r="K59" s="13">
        <f t="shared" si="9"/>
        <v>200</v>
      </c>
      <c r="L59" s="14">
        <f t="shared" si="6"/>
        <v>200</v>
      </c>
      <c r="M59" s="13">
        <f t="shared" si="12"/>
        <v>600</v>
      </c>
      <c r="N59" s="15" t="str">
        <f t="shared" si="11"/>
        <v>3 раза по 200 г</v>
      </c>
      <c r="O59" s="37">
        <f t="shared" si="10"/>
        <v>11.111111111111111</v>
      </c>
    </row>
    <row r="60" spans="1:15" ht="14.1" customHeight="1" x14ac:dyDescent="0.25">
      <c r="A60" s="16"/>
      <c r="B60" s="11" t="str">
        <f t="shared" si="7"/>
        <v>Заначка</v>
      </c>
      <c r="C60" s="28" t="s">
        <v>75</v>
      </c>
      <c r="D60" s="10">
        <v>1</v>
      </c>
      <c r="E60" s="10" t="s">
        <v>44</v>
      </c>
      <c r="F60" s="11">
        <v>30</v>
      </c>
      <c r="G60" s="11"/>
      <c r="H60" s="12">
        <f t="shared" si="8"/>
        <v>30</v>
      </c>
      <c r="I60" s="10">
        <v>4</v>
      </c>
      <c r="J60" s="11"/>
      <c r="K60" s="13">
        <f t="shared" si="9"/>
        <v>540</v>
      </c>
      <c r="L60" s="14">
        <f t="shared" si="6"/>
        <v>540</v>
      </c>
      <c r="M60" s="13">
        <f>IF(L60="","",L60*I60)</f>
        <v>2160</v>
      </c>
      <c r="N60" s="15" t="str">
        <f t="shared" si="11"/>
        <v>4 раза по 18 шт</v>
      </c>
      <c r="O60" s="37">
        <f t="shared" si="10"/>
        <v>30</v>
      </c>
    </row>
    <row r="61" spans="1:15" ht="14.1" customHeight="1" x14ac:dyDescent="0.25">
      <c r="A61" s="16"/>
      <c r="B61" s="11" t="str">
        <f t="shared" si="7"/>
        <v>Заначка</v>
      </c>
      <c r="C61" s="28" t="s">
        <v>80</v>
      </c>
      <c r="D61" s="10">
        <v>2</v>
      </c>
      <c r="E61" s="10" t="s">
        <v>44</v>
      </c>
      <c r="F61" s="11">
        <v>20</v>
      </c>
      <c r="G61" s="11"/>
      <c r="H61" s="12">
        <f t="shared" si="8"/>
        <v>40</v>
      </c>
      <c r="I61" s="10">
        <v>3</v>
      </c>
      <c r="J61" s="11"/>
      <c r="K61" s="13">
        <f t="shared" si="9"/>
        <v>720</v>
      </c>
      <c r="L61" s="14">
        <f t="shared" si="6"/>
        <v>720</v>
      </c>
      <c r="M61" s="13">
        <f>IF(L61="","",L61*I61)</f>
        <v>2160</v>
      </c>
      <c r="N61" s="15" t="str">
        <f t="shared" si="11"/>
        <v>3 раза по 36 шт</v>
      </c>
      <c r="O61" s="37">
        <f t="shared" si="10"/>
        <v>40</v>
      </c>
    </row>
    <row r="62" spans="1:15" ht="14.1" customHeight="1" x14ac:dyDescent="0.25">
      <c r="A62" s="16"/>
      <c r="B62" s="11" t="str">
        <f t="shared" si="7"/>
        <v>Заначка</v>
      </c>
      <c r="C62" s="28" t="s">
        <v>58</v>
      </c>
      <c r="D62" s="10"/>
      <c r="E62" s="10"/>
      <c r="F62" s="11"/>
      <c r="G62" s="11"/>
      <c r="H62" s="12" t="str">
        <f t="shared" si="8"/>
        <v/>
      </c>
      <c r="I62" s="10"/>
      <c r="J62" s="11"/>
      <c r="K62" s="13" t="str">
        <f t="shared" si="9"/>
        <v/>
      </c>
      <c r="L62" s="14" t="str">
        <f t="shared" si="6"/>
        <v/>
      </c>
      <c r="M62" s="13" t="str">
        <f>IF(L62="","",L62*I62)</f>
        <v/>
      </c>
      <c r="N62" s="15" t="str">
        <f t="shared" si="11"/>
        <v/>
      </c>
      <c r="O62" s="37" t="str">
        <f t="shared" si="10"/>
        <v/>
      </c>
    </row>
    <row r="63" spans="1:15" ht="14.1" customHeight="1" x14ac:dyDescent="0.25">
      <c r="A63" s="16"/>
      <c r="B63" s="11" t="str">
        <f t="shared" si="7"/>
        <v>Заначка</v>
      </c>
      <c r="C63" s="28" t="s">
        <v>58</v>
      </c>
      <c r="D63" s="10"/>
      <c r="E63" s="10"/>
      <c r="F63" s="11"/>
      <c r="G63" s="11"/>
      <c r="H63" s="12" t="str">
        <f t="shared" si="8"/>
        <v/>
      </c>
      <c r="I63" s="10"/>
      <c r="J63" s="11"/>
      <c r="K63" s="13" t="str">
        <f t="shared" si="9"/>
        <v/>
      </c>
      <c r="L63" s="14" t="str">
        <f t="shared" si="6"/>
        <v/>
      </c>
      <c r="M63" s="13" t="str">
        <f>IF(L63="","",L63*I63)</f>
        <v/>
      </c>
      <c r="N63" s="15" t="str">
        <f t="shared" si="11"/>
        <v/>
      </c>
      <c r="O63" s="37" t="str">
        <f t="shared" si="10"/>
        <v/>
      </c>
    </row>
    <row r="64" spans="1:15" ht="14.1" customHeight="1" x14ac:dyDescent="0.25">
      <c r="A64" s="35" t="s">
        <v>7</v>
      </c>
      <c r="B64" s="8" t="str">
        <f t="shared" si="7"/>
        <v>На каждый
раз</v>
      </c>
      <c r="C64" s="29" t="s">
        <v>29</v>
      </c>
      <c r="D64" s="10">
        <v>50</v>
      </c>
      <c r="E64" s="10" t="s">
        <v>38</v>
      </c>
      <c r="F64" s="11"/>
      <c r="G64" s="11"/>
      <c r="H64" s="12">
        <f t="shared" si="8"/>
        <v>50</v>
      </c>
      <c r="I64" s="10">
        <v>12</v>
      </c>
      <c r="J64" s="11"/>
      <c r="K64" s="13">
        <f t="shared" si="9"/>
        <v>900</v>
      </c>
      <c r="L64" s="14">
        <f t="shared" si="6"/>
        <v>900</v>
      </c>
      <c r="M64" s="13">
        <f t="shared" si="12"/>
        <v>10800</v>
      </c>
      <c r="N64" s="15" t="str">
        <f t="shared" si="11"/>
        <v>12 раз по 900 г</v>
      </c>
      <c r="O64" s="37">
        <f t="shared" si="10"/>
        <v>50</v>
      </c>
    </row>
    <row r="65" spans="1:15" ht="14.1" customHeight="1" x14ac:dyDescent="0.25">
      <c r="A65" s="16"/>
      <c r="B65" s="11" t="str">
        <f t="shared" si="7"/>
        <v>На каждый
раз</v>
      </c>
      <c r="C65" s="29" t="s">
        <v>30</v>
      </c>
      <c r="D65" s="10">
        <v>6.5</v>
      </c>
      <c r="E65" s="10" t="s">
        <v>38</v>
      </c>
      <c r="F65" s="11"/>
      <c r="G65" s="11"/>
      <c r="H65" s="12">
        <f t="shared" si="8"/>
        <v>6.5</v>
      </c>
      <c r="I65" s="10">
        <v>12</v>
      </c>
      <c r="J65" s="11"/>
      <c r="K65" s="13">
        <f t="shared" si="9"/>
        <v>117</v>
      </c>
      <c r="L65" s="14">
        <f t="shared" si="6"/>
        <v>200</v>
      </c>
      <c r="M65" s="13">
        <f t="shared" si="12"/>
        <v>2400</v>
      </c>
      <c r="N65" s="15" t="str">
        <f t="shared" si="11"/>
        <v>12 раз по 200 г</v>
      </c>
      <c r="O65" s="37">
        <f t="shared" ref="O65:O71" si="13">IF(L65="","",L65/$C$1)</f>
        <v>11.111111111111111</v>
      </c>
    </row>
    <row r="66" spans="1:15" ht="14.1" customHeight="1" x14ac:dyDescent="0.25">
      <c r="A66" s="16"/>
      <c r="B66" s="11" t="str">
        <f t="shared" ref="B66:B71" si="14">IF(NOT(ISBLANK(A66)),A66,B65)</f>
        <v>На каждый
раз</v>
      </c>
      <c r="C66" s="29" t="s">
        <v>31</v>
      </c>
      <c r="D66" s="10">
        <v>6</v>
      </c>
      <c r="E66" s="10" t="s">
        <v>38</v>
      </c>
      <c r="F66" s="11"/>
      <c r="G66" s="11"/>
      <c r="H66" s="12">
        <f t="shared" ref="H66:H71" si="15">IF(ISBLANK(F66),IF(ISBLANK(D66),"",IF(G66="да",D66/$C$1,D66)),IF(G66="да",F66*D66/$C$1,F66*D66))</f>
        <v>6</v>
      </c>
      <c r="I66" s="10">
        <v>4</v>
      </c>
      <c r="J66" s="11"/>
      <c r="K66" s="13">
        <f t="shared" ref="K66:K71" si="16">IF(AND(NOT(ISBLANK(H66)),NOT(ISBLANK(I66))),H66*$C$1,"")</f>
        <v>108</v>
      </c>
      <c r="L66" s="14">
        <f t="shared" ref="L66:L71" si="17">IF(K66="","",IF(E66="г",_xlfn.CEILING.PRECISE(K66,100),K66))</f>
        <v>200</v>
      </c>
      <c r="M66" s="13">
        <f t="shared" si="12"/>
        <v>800</v>
      </c>
      <c r="N66" s="15" t="str">
        <f t="shared" si="11"/>
        <v>4 раза по 200 г</v>
      </c>
      <c r="O66" s="37">
        <f t="shared" si="13"/>
        <v>11.111111111111111</v>
      </c>
    </row>
    <row r="67" spans="1:15" ht="14.1" customHeight="1" x14ac:dyDescent="0.25">
      <c r="A67" s="16"/>
      <c r="B67" s="11" t="str">
        <f t="shared" si="14"/>
        <v>На каждый
раз</v>
      </c>
      <c r="C67" s="29" t="s">
        <v>32</v>
      </c>
      <c r="D67" s="10">
        <v>8</v>
      </c>
      <c r="E67" s="10" t="s">
        <v>38</v>
      </c>
      <c r="F67" s="11"/>
      <c r="G67" s="11"/>
      <c r="H67" s="12">
        <f t="shared" si="15"/>
        <v>8</v>
      </c>
      <c r="I67" s="10">
        <v>12</v>
      </c>
      <c r="J67" s="11"/>
      <c r="K67" s="13">
        <f t="shared" si="16"/>
        <v>144</v>
      </c>
      <c r="L67" s="14">
        <f t="shared" si="17"/>
        <v>200</v>
      </c>
      <c r="M67" s="13">
        <f t="shared" si="12"/>
        <v>2400</v>
      </c>
      <c r="N67" s="15" t="str">
        <f t="shared" si="11"/>
        <v>12 раз по 200 г</v>
      </c>
      <c r="O67" s="37">
        <f t="shared" si="13"/>
        <v>11.111111111111111</v>
      </c>
    </row>
    <row r="68" spans="1:15" ht="14.1" customHeight="1" x14ac:dyDescent="0.25">
      <c r="A68" s="16"/>
      <c r="B68" s="11" t="str">
        <f t="shared" si="14"/>
        <v>На каждый
раз</v>
      </c>
      <c r="C68" s="11" t="s">
        <v>51</v>
      </c>
      <c r="D68" s="10">
        <v>1</v>
      </c>
      <c r="E68" s="10" t="s">
        <v>44</v>
      </c>
      <c r="F68" s="11">
        <v>250</v>
      </c>
      <c r="G68" s="11" t="s">
        <v>36</v>
      </c>
      <c r="H68" s="12">
        <f t="shared" si="15"/>
        <v>13.888888888888889</v>
      </c>
      <c r="I68" s="10">
        <v>14</v>
      </c>
      <c r="J68" s="11"/>
      <c r="K68" s="13">
        <f t="shared" si="16"/>
        <v>250</v>
      </c>
      <c r="L68" s="14">
        <f t="shared" si="17"/>
        <v>250</v>
      </c>
      <c r="M68" s="13">
        <f t="shared" si="12"/>
        <v>3500</v>
      </c>
      <c r="N68" s="15" t="str">
        <f t="shared" si="11"/>
        <v>14 раз по 1 шт</v>
      </c>
      <c r="O68" s="37">
        <f t="shared" si="13"/>
        <v>13.888888888888889</v>
      </c>
    </row>
    <row r="69" spans="1:15" ht="14.1" customHeight="1" x14ac:dyDescent="0.25">
      <c r="A69" s="16"/>
      <c r="B69" s="11" t="str">
        <f t="shared" si="14"/>
        <v>На каждый
раз</v>
      </c>
      <c r="C69" s="11" t="s">
        <v>79</v>
      </c>
      <c r="D69" s="10">
        <v>400</v>
      </c>
      <c r="E69" s="10" t="s">
        <v>38</v>
      </c>
      <c r="F69" s="11"/>
      <c r="G69" s="11" t="s">
        <v>36</v>
      </c>
      <c r="H69" s="12">
        <f t="shared" si="15"/>
        <v>22.222222222222221</v>
      </c>
      <c r="I69" s="10">
        <v>2</v>
      </c>
      <c r="J69" s="11"/>
      <c r="K69" s="13">
        <f t="shared" si="16"/>
        <v>400</v>
      </c>
      <c r="L69" s="14">
        <f t="shared" si="17"/>
        <v>400</v>
      </c>
      <c r="M69" s="13">
        <f t="shared" si="12"/>
        <v>800</v>
      </c>
      <c r="N69" s="15" t="str">
        <f t="shared" si="11"/>
        <v>2 раза по 400 г</v>
      </c>
      <c r="O69" s="37">
        <f t="shared" si="13"/>
        <v>22.222222222222221</v>
      </c>
    </row>
    <row r="70" spans="1:15" ht="14.1" customHeight="1" x14ac:dyDescent="0.25">
      <c r="A70" s="16"/>
      <c r="B70" s="11" t="str">
        <f t="shared" si="14"/>
        <v>На каждый
раз</v>
      </c>
      <c r="C70" s="24" t="s">
        <v>57</v>
      </c>
      <c r="D70" s="10">
        <v>400</v>
      </c>
      <c r="E70" s="10" t="s">
        <v>38</v>
      </c>
      <c r="F70" s="11"/>
      <c r="G70" s="11" t="s">
        <v>36</v>
      </c>
      <c r="H70" s="12">
        <f t="shared" si="15"/>
        <v>22.222222222222221</v>
      </c>
      <c r="I70" s="10">
        <v>2</v>
      </c>
      <c r="J70" s="11" t="s">
        <v>81</v>
      </c>
      <c r="K70" s="13">
        <f t="shared" si="16"/>
        <v>400</v>
      </c>
      <c r="L70" s="14">
        <f t="shared" si="17"/>
        <v>400</v>
      </c>
      <c r="M70" s="13">
        <f t="shared" si="12"/>
        <v>800</v>
      </c>
      <c r="N70" s="15" t="str">
        <f t="shared" si="11"/>
        <v>2 раза по 400 г</v>
      </c>
      <c r="O70" s="37">
        <f t="shared" si="13"/>
        <v>22.222222222222221</v>
      </c>
    </row>
    <row r="71" spans="1:15" ht="14.1" customHeight="1" x14ac:dyDescent="0.25">
      <c r="A71" s="30"/>
      <c r="B71" s="31" t="str">
        <f t="shared" si="14"/>
        <v>На каждый
раз</v>
      </c>
      <c r="C71" s="31" t="s">
        <v>58</v>
      </c>
      <c r="D71" s="32"/>
      <c r="E71" s="32"/>
      <c r="F71" s="31"/>
      <c r="G71" s="31"/>
      <c r="H71" s="33" t="str">
        <f t="shared" si="15"/>
        <v/>
      </c>
      <c r="I71" s="32"/>
      <c r="J71" s="31"/>
      <c r="K71" s="34" t="str">
        <f t="shared" si="16"/>
        <v/>
      </c>
      <c r="L71" s="14" t="str">
        <f t="shared" si="17"/>
        <v/>
      </c>
      <c r="M71" s="34" t="str">
        <f t="shared" si="12"/>
        <v/>
      </c>
      <c r="N71" s="15" t="str">
        <f t="shared" si="11"/>
        <v/>
      </c>
      <c r="O71" s="37" t="str">
        <f t="shared" si="13"/>
        <v/>
      </c>
    </row>
    <row r="72" spans="1:15" ht="14.1" customHeight="1" x14ac:dyDescent="0.25">
      <c r="H72" s="1"/>
      <c r="N72" s="1" t="str">
        <f>IF(AND(NOT(ISBLANK(I72)),NOT(ISBLANK(J72))),I72*J72*$C$1,"")</f>
        <v/>
      </c>
    </row>
    <row r="73" spans="1:15" ht="14.1" customHeight="1" x14ac:dyDescent="0.25">
      <c r="H73" s="1"/>
      <c r="N73" s="1" t="str">
        <f>IF(AND(NOT(ISBLANK(I73)),NOT(ISBLANK(J73))),I73*J73*$C$1,"")</f>
        <v/>
      </c>
    </row>
    <row r="74" spans="1:15" ht="14.1" customHeight="1" x14ac:dyDescent="0.25">
      <c r="H74" s="1"/>
      <c r="N74" s="1" t="str">
        <f>IF(AND(NOT(ISBLANK(I74)),NOT(ISBLANK(J74))),I74*J74*$C$1,"")</f>
        <v/>
      </c>
    </row>
  </sheetData>
  <sheetProtection insertRows="0" deleteRows="0" sort="0" autoFilter="0"/>
  <protectedRanges>
    <protectedRange sqref="L2:L65535" name="Диапазон3"/>
    <protectedRange sqref="I2:J65535" name="Диапазон2"/>
    <protectedRange sqref="A1:C1 E1:F1 H1:K1 C74:D74 M1:N1 C76:D76 C78:D65535 A25:B65535 E71:G65535 C71:D72 C25:G70 C20:G24 A20:B24 A2:B19 C2:G19" name="Диапазон1"/>
  </protectedRanges>
  <conditionalFormatting sqref="L3:L71">
    <cfRule type="expression" dxfId="2" priority="3" stopIfTrue="1">
      <formula>(ABS(L3-K3)-$C$1*6-2&gt;0)</formula>
    </cfRule>
    <cfRule type="expression" dxfId="1" priority="4" stopIfTrue="1">
      <formula>AND((L3&lt;&gt;K3),(ABS(L3-K3)-$C$1*6-2&lt;=0))</formula>
    </cfRule>
  </conditionalFormatting>
  <dataValidations count="4">
    <dataValidation type="whole" operator="greaterThan" allowBlank="1" showInputMessage="1" showErrorMessage="1" sqref="F1 C1 I3:I71">
      <formula1>0</formula1>
    </dataValidation>
    <dataValidation type="list" allowBlank="1" showInputMessage="1" showErrorMessage="1" sqref="Q7">
      <formula1>$P$7:$P$8</formula1>
    </dataValidation>
    <dataValidation type="list" allowBlank="1" showInputMessage="1" showErrorMessage="1" sqref="Q9 G3:G71">
      <formula1>"да"</formula1>
    </dataValidation>
    <dataValidation type="decimal" operator="greaterThan" allowBlank="1" showInputMessage="1" showErrorMessage="1" sqref="F3:F71 D3:D71">
      <formula1>0</formula1>
    </dataValidation>
  </dataValidations>
  <pageMargins left="0.19685039370078741" right="0.19685039370078741" top="0.19685039370078741" bottom="0.19685039370078741" header="0.31496062992125984" footer="0.31496062992125984"/>
  <pageSetup paperSize="9" scale="62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opLeftCell="A21" workbookViewId="0">
      <selection activeCell="B33" sqref="B33"/>
    </sheetView>
  </sheetViews>
  <sheetFormatPr defaultRowHeight="15" x14ac:dyDescent="0.25"/>
  <cols>
    <col min="1" max="1" width="21.7109375" bestFit="1" customWidth="1"/>
    <col min="2" max="2" width="20.28515625" bestFit="1" customWidth="1"/>
    <col min="3" max="3" width="15.140625" customWidth="1"/>
    <col min="4" max="4" width="13.7109375" hidden="1" customWidth="1"/>
    <col min="5" max="9" width="0" hidden="1" customWidth="1"/>
  </cols>
  <sheetData>
    <row r="1" spans="1:3" hidden="1" x14ac:dyDescent="0.25"/>
    <row r="2" spans="1:3" hidden="1" x14ac:dyDescent="0.25"/>
    <row r="4" spans="1:3" x14ac:dyDescent="0.25">
      <c r="A4" s="36" t="s">
        <v>0</v>
      </c>
      <c r="B4" s="36" t="s">
        <v>35</v>
      </c>
      <c r="C4" s="36" t="s">
        <v>34</v>
      </c>
    </row>
    <row r="5" spans="1:3" x14ac:dyDescent="0.25">
      <c r="A5" t="s">
        <v>25</v>
      </c>
    </row>
    <row r="6" spans="1:3" x14ac:dyDescent="0.25">
      <c r="A6" t="s">
        <v>75</v>
      </c>
    </row>
    <row r="7" spans="1:3" x14ac:dyDescent="0.25">
      <c r="A7" t="s">
        <v>13</v>
      </c>
    </row>
    <row r="8" spans="1:3" x14ac:dyDescent="0.25">
      <c r="A8" t="s">
        <v>60</v>
      </c>
    </row>
    <row r="9" spans="1:3" x14ac:dyDescent="0.25">
      <c r="A9" t="s">
        <v>12</v>
      </c>
    </row>
    <row r="10" spans="1:3" x14ac:dyDescent="0.25">
      <c r="A10" t="s">
        <v>9</v>
      </c>
    </row>
    <row r="11" spans="1:3" x14ac:dyDescent="0.25">
      <c r="A11" t="s">
        <v>23</v>
      </c>
    </row>
    <row r="12" spans="1:3" x14ac:dyDescent="0.25">
      <c r="A12" t="s">
        <v>68</v>
      </c>
    </row>
    <row r="13" spans="1:3" x14ac:dyDescent="0.25">
      <c r="A13" t="s">
        <v>11</v>
      </c>
    </row>
    <row r="14" spans="1:3" x14ac:dyDescent="0.25">
      <c r="A14" t="s">
        <v>17</v>
      </c>
    </row>
    <row r="15" spans="1:3" x14ac:dyDescent="0.25">
      <c r="A15" t="s">
        <v>79</v>
      </c>
    </row>
    <row r="16" spans="1:3" x14ac:dyDescent="0.25">
      <c r="A16" t="s">
        <v>67</v>
      </c>
    </row>
    <row r="17" spans="1:1" x14ac:dyDescent="0.25">
      <c r="A17" t="s">
        <v>76</v>
      </c>
    </row>
    <row r="18" spans="1:1" x14ac:dyDescent="0.25">
      <c r="A18" t="s">
        <v>27</v>
      </c>
    </row>
    <row r="19" spans="1:1" x14ac:dyDescent="0.25">
      <c r="A19" t="s">
        <v>19</v>
      </c>
    </row>
    <row r="20" spans="1:1" x14ac:dyDescent="0.25">
      <c r="A20" t="s">
        <v>63</v>
      </c>
    </row>
    <row r="21" spans="1:1" x14ac:dyDescent="0.25">
      <c r="A21" t="s">
        <v>20</v>
      </c>
    </row>
    <row r="22" spans="1:1" x14ac:dyDescent="0.25">
      <c r="A22" t="s">
        <v>18</v>
      </c>
    </row>
    <row r="23" spans="1:1" x14ac:dyDescent="0.25">
      <c r="A23" t="s">
        <v>51</v>
      </c>
    </row>
    <row r="24" spans="1:1" x14ac:dyDescent="0.25">
      <c r="A24" t="s">
        <v>65</v>
      </c>
    </row>
    <row r="25" spans="1:1" x14ac:dyDescent="0.25">
      <c r="A25" t="s">
        <v>69</v>
      </c>
    </row>
    <row r="26" spans="1:1" x14ac:dyDescent="0.25">
      <c r="A26" t="s">
        <v>62</v>
      </c>
    </row>
    <row r="27" spans="1:1" x14ac:dyDescent="0.25">
      <c r="A27" t="s">
        <v>28</v>
      </c>
    </row>
    <row r="28" spans="1:1" x14ac:dyDescent="0.25">
      <c r="A28" t="s">
        <v>14</v>
      </c>
    </row>
    <row r="29" spans="1:1" x14ac:dyDescent="0.25">
      <c r="A29" t="s">
        <v>77</v>
      </c>
    </row>
    <row r="30" spans="1:1" x14ac:dyDescent="0.25">
      <c r="A30" t="s">
        <v>15</v>
      </c>
    </row>
    <row r="31" spans="1:1" x14ac:dyDescent="0.25">
      <c r="A31" t="s">
        <v>8</v>
      </c>
    </row>
    <row r="32" spans="1:1" x14ac:dyDescent="0.25">
      <c r="A32" t="s">
        <v>10</v>
      </c>
    </row>
    <row r="33" spans="1:3" x14ac:dyDescent="0.25">
      <c r="A33" t="s">
        <v>29</v>
      </c>
      <c r="B33">
        <v>10800</v>
      </c>
      <c r="C33" t="s">
        <v>127</v>
      </c>
    </row>
    <row r="34" spans="1:3" x14ac:dyDescent="0.25">
      <c r="A34" t="s">
        <v>80</v>
      </c>
    </row>
    <row r="35" spans="1:3" x14ac:dyDescent="0.25">
      <c r="A35" t="s">
        <v>30</v>
      </c>
    </row>
    <row r="36" spans="1:3" x14ac:dyDescent="0.25">
      <c r="A36" t="s">
        <v>71</v>
      </c>
    </row>
    <row r="37" spans="1:3" x14ac:dyDescent="0.25">
      <c r="A37" t="s">
        <v>70</v>
      </c>
    </row>
    <row r="38" spans="1:3" x14ac:dyDescent="0.25">
      <c r="A38" t="s">
        <v>59</v>
      </c>
    </row>
    <row r="39" spans="1:3" x14ac:dyDescent="0.25">
      <c r="A39" t="s">
        <v>64</v>
      </c>
    </row>
    <row r="40" spans="1:3" x14ac:dyDescent="0.25">
      <c r="A40" t="s">
        <v>57</v>
      </c>
    </row>
    <row r="41" spans="1:3" x14ac:dyDescent="0.25">
      <c r="A41" t="s">
        <v>16</v>
      </c>
    </row>
    <row r="42" spans="1:3" x14ac:dyDescent="0.25">
      <c r="A42" t="s">
        <v>26</v>
      </c>
    </row>
    <row r="43" spans="1:3" x14ac:dyDescent="0.25">
      <c r="A43" t="s">
        <v>88</v>
      </c>
    </row>
    <row r="44" spans="1:3" x14ac:dyDescent="0.25">
      <c r="A44" t="s">
        <v>31</v>
      </c>
    </row>
    <row r="45" spans="1:3" x14ac:dyDescent="0.25">
      <c r="A45" t="s">
        <v>32</v>
      </c>
    </row>
    <row r="46" spans="1:3" x14ac:dyDescent="0.25">
      <c r="A46" t="s">
        <v>24</v>
      </c>
    </row>
    <row r="47" spans="1:3" x14ac:dyDescent="0.25">
      <c r="A47" t="s">
        <v>66</v>
      </c>
    </row>
    <row r="48" spans="1:3" x14ac:dyDescent="0.25">
      <c r="A48" t="s">
        <v>22</v>
      </c>
    </row>
    <row r="49" spans="1:1" x14ac:dyDescent="0.25">
      <c r="A49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1"/>
  <sheetViews>
    <sheetView workbookViewId="0">
      <selection activeCell="K19" sqref="K19"/>
    </sheetView>
  </sheetViews>
  <sheetFormatPr defaultRowHeight="15" x14ac:dyDescent="0.25"/>
  <cols>
    <col min="1" max="1" width="20" bestFit="1" customWidth="1"/>
    <col min="2" max="2" width="9.5703125" bestFit="1" customWidth="1"/>
    <col min="3" max="3" width="4" bestFit="1" customWidth="1"/>
    <col min="5" max="5" width="18.140625" bestFit="1" customWidth="1"/>
    <col min="6" max="6" width="5" bestFit="1" customWidth="1"/>
    <col min="7" max="7" width="19.5703125" bestFit="1" customWidth="1"/>
    <col min="8" max="8" width="18.7109375" bestFit="1" customWidth="1"/>
    <col min="9" max="9" width="5" bestFit="1" customWidth="1"/>
    <col min="10" max="10" width="20.28515625" bestFit="1" customWidth="1"/>
    <col min="11" max="11" width="13.42578125" bestFit="1" customWidth="1"/>
    <col min="12" max="12" width="5" bestFit="1" customWidth="1"/>
    <col min="13" max="13" width="13.85546875" bestFit="1" customWidth="1"/>
    <col min="14" max="14" width="7.28515625" bestFit="1" customWidth="1"/>
    <col min="15" max="15" width="5" bestFit="1" customWidth="1"/>
    <col min="16" max="16" width="13.85546875" bestFit="1" customWidth="1"/>
    <col min="17" max="17" width="9.28515625" bestFit="1" customWidth="1"/>
    <col min="18" max="18" width="5" bestFit="1" customWidth="1"/>
    <col min="19" max="19" width="13.85546875" bestFit="1" customWidth="1"/>
    <col min="20" max="20" width="7.85546875" bestFit="1" customWidth="1"/>
    <col min="21" max="21" width="4" bestFit="1" customWidth="1"/>
    <col min="22" max="22" width="13.85546875" bestFit="1" customWidth="1"/>
    <col min="25" max="25" width="13.85546875" bestFit="1" customWidth="1"/>
    <col min="26" max="26" width="6.85546875" bestFit="1" customWidth="1"/>
    <col min="28" max="28" width="12.7109375" bestFit="1" customWidth="1"/>
    <col min="31" max="31" width="13.85546875" bestFit="1" customWidth="1"/>
    <col min="34" max="34" width="12.7109375" bestFit="1" customWidth="1"/>
  </cols>
  <sheetData>
    <row r="1" spans="1:40" ht="15.75" x14ac:dyDescent="0.3">
      <c r="A1" s="39" t="s">
        <v>91</v>
      </c>
      <c r="C1">
        <v>12</v>
      </c>
      <c r="E1" t="s">
        <v>137</v>
      </c>
      <c r="H1" s="40" t="s">
        <v>25</v>
      </c>
      <c r="I1" s="41">
        <v>600</v>
      </c>
      <c r="J1" s="42" t="s">
        <v>112</v>
      </c>
      <c r="K1" s="40" t="s">
        <v>23</v>
      </c>
      <c r="L1" s="41">
        <v>600</v>
      </c>
      <c r="M1" s="42" t="s">
        <v>112</v>
      </c>
      <c r="N1" s="40" t="s">
        <v>27</v>
      </c>
      <c r="O1" s="41">
        <v>600</v>
      </c>
      <c r="P1" s="42" t="s">
        <v>112</v>
      </c>
      <c r="Q1" s="40" t="s">
        <v>28</v>
      </c>
      <c r="R1" s="41">
        <v>600</v>
      </c>
      <c r="S1" s="42" t="s">
        <v>112</v>
      </c>
      <c r="T1" s="40" t="s">
        <v>26</v>
      </c>
      <c r="U1" s="41">
        <v>600</v>
      </c>
      <c r="V1" s="42" t="s">
        <v>112</v>
      </c>
      <c r="W1" s="40" t="s">
        <v>17</v>
      </c>
      <c r="X1" s="41">
        <v>800</v>
      </c>
      <c r="Y1" s="42" t="s">
        <v>115</v>
      </c>
      <c r="Z1" s="44" t="s">
        <v>18</v>
      </c>
      <c r="AA1" s="41">
        <v>2000</v>
      </c>
      <c r="AB1" s="42" t="s">
        <v>121</v>
      </c>
      <c r="AC1" s="44" t="s">
        <v>18</v>
      </c>
      <c r="AD1" s="41">
        <v>800</v>
      </c>
      <c r="AE1" s="42" t="s">
        <v>115</v>
      </c>
      <c r="AF1" s="40" t="s">
        <v>24</v>
      </c>
      <c r="AG1" s="41">
        <v>2000</v>
      </c>
      <c r="AH1" s="42" t="s">
        <v>121</v>
      </c>
      <c r="AI1" s="43"/>
      <c r="AJ1" s="43"/>
      <c r="AK1" s="43"/>
      <c r="AL1" s="43"/>
      <c r="AM1" s="43"/>
      <c r="AN1" s="43"/>
    </row>
    <row r="2" spans="1:40" ht="15.75" x14ac:dyDescent="0.3">
      <c r="A2" s="39" t="s">
        <v>92</v>
      </c>
      <c r="B2" t="s">
        <v>109</v>
      </c>
      <c r="C2">
        <v>8</v>
      </c>
      <c r="E2" s="40" t="s">
        <v>70</v>
      </c>
      <c r="F2" s="41">
        <v>1600</v>
      </c>
      <c r="G2" s="42" t="s">
        <v>129</v>
      </c>
      <c r="H2" s="40" t="s">
        <v>19</v>
      </c>
      <c r="I2" s="41">
        <v>4000</v>
      </c>
      <c r="J2" s="42" t="s">
        <v>143</v>
      </c>
      <c r="K2" s="43"/>
      <c r="L2" s="43"/>
      <c r="M2" s="43"/>
    </row>
    <row r="3" spans="1:40" ht="15.75" x14ac:dyDescent="0.3">
      <c r="A3" s="39" t="s">
        <v>93</v>
      </c>
      <c r="C3">
        <v>8</v>
      </c>
      <c r="E3" t="s">
        <v>137</v>
      </c>
      <c r="H3" s="40" t="s">
        <v>31</v>
      </c>
      <c r="I3" s="41">
        <v>800</v>
      </c>
      <c r="J3" s="42" t="s">
        <v>115</v>
      </c>
      <c r="K3" s="40" t="s">
        <v>32</v>
      </c>
      <c r="L3" s="41">
        <v>1200</v>
      </c>
      <c r="M3" s="42" t="s">
        <v>74</v>
      </c>
      <c r="N3" t="s">
        <v>144</v>
      </c>
      <c r="Q3" s="40" t="s">
        <v>51</v>
      </c>
      <c r="R3" s="41">
        <v>3500</v>
      </c>
      <c r="S3" s="42" t="s">
        <v>73</v>
      </c>
    </row>
    <row r="4" spans="1:40" ht="15.75" x14ac:dyDescent="0.3">
      <c r="A4" s="39" t="s">
        <v>100</v>
      </c>
      <c r="C4">
        <v>12</v>
      </c>
      <c r="E4" s="40" t="s">
        <v>61</v>
      </c>
      <c r="F4" s="45">
        <v>3600</v>
      </c>
      <c r="G4" s="46" t="s">
        <v>119</v>
      </c>
      <c r="H4" s="44" t="s">
        <v>57</v>
      </c>
      <c r="I4" s="41">
        <v>4000</v>
      </c>
      <c r="J4" s="42" t="s">
        <v>140</v>
      </c>
      <c r="K4" s="40" t="s">
        <v>9</v>
      </c>
      <c r="L4" s="41">
        <v>3000</v>
      </c>
      <c r="M4" s="42" t="s">
        <v>78</v>
      </c>
      <c r="N4" t="s">
        <v>144</v>
      </c>
    </row>
    <row r="5" spans="1:40" ht="15.75" x14ac:dyDescent="0.3">
      <c r="A5" s="39" t="s">
        <v>102</v>
      </c>
      <c r="C5">
        <v>12</v>
      </c>
      <c r="E5" t="s">
        <v>137</v>
      </c>
      <c r="H5" s="47" t="s">
        <v>30</v>
      </c>
      <c r="I5" s="48">
        <v>1500</v>
      </c>
      <c r="K5" s="40" t="s">
        <v>71</v>
      </c>
      <c r="L5" s="41">
        <v>3200</v>
      </c>
      <c r="M5" s="42" t="s">
        <v>128</v>
      </c>
      <c r="N5" t="s">
        <v>148</v>
      </c>
    </row>
    <row r="6" spans="1:40" ht="15.75" x14ac:dyDescent="0.3">
      <c r="A6" s="39" t="s">
        <v>104</v>
      </c>
      <c r="C6">
        <v>8</v>
      </c>
      <c r="E6" t="s">
        <v>137</v>
      </c>
      <c r="H6" s="40" t="s">
        <v>12</v>
      </c>
      <c r="I6" s="41">
        <v>2000</v>
      </c>
      <c r="J6" s="42" t="s">
        <v>139</v>
      </c>
      <c r="K6" s="40" t="s">
        <v>79</v>
      </c>
      <c r="L6" s="41">
        <v>800</v>
      </c>
      <c r="M6" s="42" t="s">
        <v>116</v>
      </c>
      <c r="N6" s="40" t="s">
        <v>14</v>
      </c>
      <c r="O6" s="41">
        <v>2376</v>
      </c>
      <c r="P6" s="42" t="s">
        <v>136</v>
      </c>
    </row>
    <row r="7" spans="1:40" ht="15.75" x14ac:dyDescent="0.3">
      <c r="A7" s="39" t="s">
        <v>94</v>
      </c>
      <c r="C7">
        <v>10</v>
      </c>
      <c r="E7" s="40" t="s">
        <v>66</v>
      </c>
      <c r="F7" s="41">
        <v>825</v>
      </c>
      <c r="G7" s="42" t="s">
        <v>131</v>
      </c>
      <c r="H7" t="s">
        <v>144</v>
      </c>
      <c r="K7" s="40" t="s">
        <v>62</v>
      </c>
      <c r="L7" s="41">
        <v>2160</v>
      </c>
      <c r="M7" s="42" t="s">
        <v>136</v>
      </c>
      <c r="N7" s="40" t="s">
        <v>76</v>
      </c>
      <c r="O7" s="41">
        <v>3000</v>
      </c>
      <c r="P7" s="42" t="s">
        <v>118</v>
      </c>
    </row>
    <row r="8" spans="1:40" ht="15.75" x14ac:dyDescent="0.3">
      <c r="A8" s="39" t="s">
        <v>106</v>
      </c>
      <c r="B8" t="s">
        <v>110</v>
      </c>
      <c r="C8">
        <v>8</v>
      </c>
      <c r="E8" s="40" t="s">
        <v>68</v>
      </c>
      <c r="F8" s="41">
        <v>7200</v>
      </c>
      <c r="G8" s="42" t="s">
        <v>142</v>
      </c>
      <c r="H8" s="44" t="s">
        <v>22</v>
      </c>
      <c r="I8" s="41">
        <v>2000</v>
      </c>
      <c r="J8" s="42" t="s">
        <v>132</v>
      </c>
    </row>
    <row r="10" spans="1:40" ht="15.75" x14ac:dyDescent="0.3">
      <c r="A10" s="39" t="s">
        <v>90</v>
      </c>
    </row>
    <row r="11" spans="1:40" ht="15.75" x14ac:dyDescent="0.3">
      <c r="A11" s="39" t="s">
        <v>108</v>
      </c>
      <c r="C11">
        <v>0</v>
      </c>
    </row>
    <row r="12" spans="1:40" ht="15.75" x14ac:dyDescent="0.3">
      <c r="A12" s="39" t="s">
        <v>95</v>
      </c>
      <c r="B12" t="s">
        <v>111</v>
      </c>
      <c r="C12">
        <v>0</v>
      </c>
    </row>
    <row r="13" spans="1:40" ht="15.75" x14ac:dyDescent="0.3">
      <c r="A13" s="39" t="s">
        <v>96</v>
      </c>
      <c r="B13" t="s">
        <v>110</v>
      </c>
      <c r="C13">
        <v>10</v>
      </c>
      <c r="E13" s="40" t="s">
        <v>75</v>
      </c>
      <c r="F13" s="41">
        <v>2160</v>
      </c>
      <c r="G13" s="42" t="s">
        <v>134</v>
      </c>
      <c r="H13" s="40" t="s">
        <v>32</v>
      </c>
      <c r="I13" s="41">
        <v>1200</v>
      </c>
      <c r="J13" s="42" t="s">
        <v>74</v>
      </c>
      <c r="K13" s="40" t="s">
        <v>69</v>
      </c>
      <c r="L13" s="41">
        <v>5400</v>
      </c>
      <c r="M13" s="42" t="s">
        <v>123</v>
      </c>
    </row>
    <row r="14" spans="1:40" ht="15.75" x14ac:dyDescent="0.3">
      <c r="A14" s="39" t="s">
        <v>97</v>
      </c>
      <c r="B14" t="s">
        <v>110</v>
      </c>
      <c r="C14">
        <v>10</v>
      </c>
      <c r="E14" t="s">
        <v>16</v>
      </c>
      <c r="G14" t="s">
        <v>146</v>
      </c>
      <c r="H14" t="s">
        <v>29</v>
      </c>
      <c r="J14" t="s">
        <v>147</v>
      </c>
    </row>
    <row r="15" spans="1:40" ht="15.75" x14ac:dyDescent="0.3">
      <c r="A15" s="39" t="s">
        <v>98</v>
      </c>
      <c r="C15">
        <v>8</v>
      </c>
      <c r="E15" t="s">
        <v>137</v>
      </c>
      <c r="H15" s="40" t="s">
        <v>9</v>
      </c>
      <c r="I15" s="41">
        <v>2000</v>
      </c>
      <c r="J15" s="42" t="s">
        <v>141</v>
      </c>
      <c r="K15" s="44" t="s">
        <v>22</v>
      </c>
      <c r="L15" s="41">
        <v>2400</v>
      </c>
      <c r="M15" s="42" t="s">
        <v>133</v>
      </c>
    </row>
    <row r="16" spans="1:40" ht="15.75" x14ac:dyDescent="0.3">
      <c r="A16" s="39" t="s">
        <v>101</v>
      </c>
      <c r="C16">
        <v>10</v>
      </c>
      <c r="E16" s="40" t="s">
        <v>59</v>
      </c>
      <c r="F16" s="41">
        <v>8400</v>
      </c>
      <c r="G16" s="42" t="s">
        <v>130</v>
      </c>
      <c r="H16" s="40" t="s">
        <v>65</v>
      </c>
      <c r="I16" s="41">
        <v>2200</v>
      </c>
      <c r="J16" s="42" t="s">
        <v>122</v>
      </c>
      <c r="K16" s="40" t="s">
        <v>10</v>
      </c>
      <c r="L16" s="41">
        <v>2600</v>
      </c>
      <c r="M16" s="42" t="s">
        <v>126</v>
      </c>
    </row>
    <row r="17" spans="1:15" ht="15.75" x14ac:dyDescent="0.3">
      <c r="A17" s="39" t="s">
        <v>103</v>
      </c>
      <c r="B17" t="s">
        <v>111</v>
      </c>
      <c r="C17">
        <v>6</v>
      </c>
      <c r="E17" s="40" t="s">
        <v>77</v>
      </c>
      <c r="F17" s="41">
        <v>1400</v>
      </c>
      <c r="G17" s="42" t="s">
        <v>124</v>
      </c>
      <c r="H17" s="40" t="s">
        <v>11</v>
      </c>
      <c r="I17" s="41">
        <v>3300</v>
      </c>
      <c r="J17" s="42" t="s">
        <v>114</v>
      </c>
      <c r="K17" s="40" t="s">
        <v>8</v>
      </c>
      <c r="L17" s="41">
        <v>1300</v>
      </c>
      <c r="M17" s="42" t="s">
        <v>125</v>
      </c>
    </row>
    <row r="18" spans="1:15" ht="15.75" x14ac:dyDescent="0.3">
      <c r="A18" s="39" t="s">
        <v>105</v>
      </c>
      <c r="C18">
        <v>12</v>
      </c>
      <c r="E18" s="40" t="s">
        <v>67</v>
      </c>
      <c r="F18" s="41">
        <v>5200</v>
      </c>
      <c r="G18" s="42" t="s">
        <v>117</v>
      </c>
      <c r="H18" s="40" t="s">
        <v>20</v>
      </c>
      <c r="I18" s="41">
        <v>4500</v>
      </c>
      <c r="J18" s="42" t="s">
        <v>120</v>
      </c>
      <c r="K18" t="s">
        <v>148</v>
      </c>
    </row>
    <row r="19" spans="1:15" ht="15.75" x14ac:dyDescent="0.3">
      <c r="A19" s="39" t="s">
        <v>99</v>
      </c>
      <c r="C19">
        <v>8</v>
      </c>
      <c r="E19" s="40" t="s">
        <v>80</v>
      </c>
      <c r="F19" s="41">
        <v>2160</v>
      </c>
      <c r="G19" s="42" t="s">
        <v>136</v>
      </c>
      <c r="H19" s="40" t="s">
        <v>13</v>
      </c>
      <c r="I19" s="41">
        <v>2880</v>
      </c>
      <c r="J19" s="42" t="s">
        <v>135</v>
      </c>
      <c r="K19" s="40" t="s">
        <v>12</v>
      </c>
      <c r="L19" s="41">
        <v>2000</v>
      </c>
      <c r="M19" s="42" t="s">
        <v>138</v>
      </c>
      <c r="N19" t="s">
        <v>30</v>
      </c>
      <c r="O19" t="s">
        <v>145</v>
      </c>
    </row>
    <row r="20" spans="1:15" ht="15.75" x14ac:dyDescent="0.3">
      <c r="A20" s="39" t="s">
        <v>107</v>
      </c>
      <c r="B20" t="s">
        <v>111</v>
      </c>
      <c r="C20">
        <v>10</v>
      </c>
      <c r="E20" s="40" t="s">
        <v>15</v>
      </c>
      <c r="F20" s="41">
        <v>2160</v>
      </c>
      <c r="G20" s="42" t="s">
        <v>134</v>
      </c>
      <c r="H20" s="40" t="s">
        <v>60</v>
      </c>
      <c r="I20" s="41">
        <v>1800</v>
      </c>
      <c r="J20" s="42" t="s">
        <v>113</v>
      </c>
      <c r="K20" s="40" t="s">
        <v>88</v>
      </c>
      <c r="L20" s="41">
        <v>3600</v>
      </c>
      <c r="M20" s="42" t="s">
        <v>119</v>
      </c>
    </row>
    <row r="21" spans="1:15" x14ac:dyDescent="0.25">
      <c r="C21">
        <f>SUM(C1:C20)</f>
        <v>152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Нормы</vt:lpstr>
      <vt:lpstr>Суммарно</vt:lpstr>
      <vt:lpstr>Лист1</vt:lpstr>
    </vt:vector>
  </TitlesOfParts>
  <Company>ZAO UniCredit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cinimex</dc:creator>
  <cp:lastModifiedBy>Серёга</cp:lastModifiedBy>
  <cp:lastPrinted>2011-07-13T15:15:33Z</cp:lastPrinted>
  <dcterms:created xsi:type="dcterms:W3CDTF">2011-07-11T05:24:50Z</dcterms:created>
  <dcterms:modified xsi:type="dcterms:W3CDTF">2012-08-06T07:08:09Z</dcterms:modified>
</cp:coreProperties>
</file>